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Desktop\Cell Modeling\Measurements\February2021\Top Down Measurements with PMMA disk\"/>
    </mc:Choice>
  </mc:AlternateContent>
  <xr:revisionPtr revIDLastSave="0" documentId="13_ncr:1_{C65F3085-717E-4D2D-93D0-AEB786916FDA}" xr6:coauthVersionLast="45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CellResults (3)" sheetId="5" r:id="rId1"/>
    <sheet name="Sheet1" sheetId="1" r:id="rId2"/>
  </sheets>
  <definedNames>
    <definedName name="ExternalData_1" localSheetId="0" hidden="1">'CellResults (3)'!$A$1:$I$5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M2" i="1" l="1"/>
  <c r="AN3" i="1" l="1"/>
  <c r="AM3" i="1"/>
  <c r="AO2" i="1"/>
  <c r="AO3" i="1" s="1"/>
  <c r="AN2" i="1"/>
  <c r="Q11" i="1"/>
  <c r="O8" i="1"/>
  <c r="O11" i="1" s="1"/>
  <c r="Q8" i="1"/>
  <c r="N8" i="1"/>
  <c r="N11" i="1" s="1"/>
  <c r="M8" i="1"/>
  <c r="M11" i="1" s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4" i="1"/>
  <c r="P3" i="1"/>
  <c r="O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23BEABC-9ED3-436A-AD50-1E35826EE9B8}" keepAlive="1" name="Query - CellResults" description="Connection to the 'CellResults' query in the workbook." type="5" refreshedVersion="6" background="1" saveData="1">
    <dbPr connection="Provider=Microsoft.Mashup.OleDb.1;Data Source=$Workbook$;Location=CellResults;Extended Properties=&quot;&quot;" command="SELECT * FROM [CellResults]"/>
  </connection>
  <connection id="2" xr16:uid="{13BD7A58-98BE-44B9-BC2C-C611306EDCD2}" keepAlive="1" name="Query - CellResults (2)" description="Connection to the 'CellResults (2)' query in the workbook." type="5" refreshedVersion="6" background="1">
    <dbPr connection="Provider=Microsoft.Mashup.OleDb.1;Data Source=$Workbook$;Location=&quot;CellResults (2)&quot;;Extended Properties=&quot;&quot;" command="SELECT * FROM [CellResults (2)]"/>
  </connection>
  <connection id="3" xr16:uid="{7848365A-0860-4CA8-854A-CFE5E9670D90}" keepAlive="1" name="Query - CellResults (3)" description="Connection to the 'CellResults (3)' query in the workbook." type="5" refreshedVersion="6" background="1" saveData="1">
    <dbPr connection="Provider=Microsoft.Mashup.OleDb.1;Data Source=$Workbook$;Location=&quot;CellResults (3)&quot;;Extended Properties=&quot;&quot;" command="SELECT * FROM [CellResults (3)]"/>
  </connection>
  <connection id="4" xr16:uid="{FD1E4559-2FF2-461C-A9ED-172F8A356568}" keepAlive="1" name="Query - RefResults" description="Connection to the 'RefResults' query in the workbook." type="5" refreshedVersion="6" background="1" saveData="1">
    <dbPr connection="Provider=Microsoft.Mashup.OleDb.1;Data Source=$Workbook$;Location=RefResults;Extended Properties=&quot;&quot;" command="SELECT * FROM [RefResults]"/>
  </connection>
</connections>
</file>

<file path=xl/sharedStrings.xml><?xml version="1.0" encoding="utf-8"?>
<sst xmlns="http://schemas.openxmlformats.org/spreadsheetml/2006/main" count="92" uniqueCount="62">
  <si>
    <t>Frequency</t>
  </si>
  <si>
    <t>Top Down</t>
  </si>
  <si>
    <t>Top Down Normal</t>
  </si>
  <si>
    <t>Top Down PMMA</t>
  </si>
  <si>
    <t>System</t>
  </si>
  <si>
    <t>Magnitude</t>
  </si>
  <si>
    <t>Phase</t>
  </si>
  <si>
    <t>Transwell</t>
  </si>
  <si>
    <t>Normal</t>
  </si>
  <si>
    <t>PMMA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</si>
  <si>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</si>
  <si>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</si>
  <si>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</si>
  <si>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</si>
  <si>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</si>
  <si>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</si>
  <si>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</si>
  <si>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</si>
  <si>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</si>
  <si>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/>
  </si>
  <si>
    <t>CellBarrierResistance</t>
  </si>
  <si>
    <t>CellBarrierCapacitance</t>
  </si>
  <si>
    <t>ApicalResistance</t>
  </si>
  <si>
    <t>CPEMagnitude</t>
  </si>
  <si>
    <t>CPEExponent</t>
  </si>
  <si>
    <t>R2Real</t>
  </si>
  <si>
    <t>R2Imaginary</t>
  </si>
  <si>
    <t>Days</t>
  </si>
  <si>
    <t>Chip1</t>
  </si>
  <si>
    <t>0.0</t>
  </si>
  <si>
    <t>Modelled System</t>
  </si>
  <si>
    <t>Bottom PMMA</t>
  </si>
  <si>
    <t>Bottom Normal</t>
  </si>
  <si>
    <t>Top Down System</t>
  </si>
  <si>
    <t xml:space="preserve">Difference </t>
  </si>
  <si>
    <t>Bottom</t>
  </si>
  <si>
    <t>Transwell and LoC Chip Cell culture area were covered with a 1mm PMMA disk, covering approximately 70% of the nanoporous support membrane</t>
  </si>
  <si>
    <t>20.346250958019894</t>
  </si>
  <si>
    <t>599.7056755691212</t>
  </si>
  <si>
    <t>7.204442062083359e-05</t>
  </si>
  <si>
    <t>0.6590978049442171</t>
  </si>
  <si>
    <t>0.9961431377293878</t>
  </si>
  <si>
    <t>0.9897203484782534</t>
  </si>
  <si>
    <t>-0.02361111111111111</t>
  </si>
  <si>
    <t>-0.011805555555555555</t>
  </si>
  <si>
    <t>280.6636398881901</t>
  </si>
  <si>
    <t>666.9755501941015</t>
  </si>
  <si>
    <t>6.774525431538805e-05</t>
  </si>
  <si>
    <t>0.5697811679665062</t>
  </si>
  <si>
    <t>0.99890688541813</t>
  </si>
  <si>
    <t>0.9692046117376681</t>
  </si>
  <si>
    <t>Top down</t>
  </si>
  <si>
    <t>Modelled</t>
  </si>
  <si>
    <t>Top Normal</t>
  </si>
  <si>
    <t>Top PMMA</t>
  </si>
  <si>
    <t>Transwell Normal</t>
  </si>
  <si>
    <t>Transwell PMMA</t>
  </si>
  <si>
    <t>System Top</t>
  </si>
  <si>
    <t>System Bot</t>
  </si>
  <si>
    <t>COMSOL Simulation</t>
  </si>
  <si>
    <r>
      <t>Ω.cm</t>
    </r>
    <r>
      <rPr>
        <vertAlign val="superscript"/>
        <sz val="16"/>
        <color rgb="FF000000"/>
        <rFont val="Calibri"/>
        <family val="2"/>
        <scheme val="minor"/>
      </rPr>
      <t>2</t>
    </r>
  </si>
  <si>
    <t>fafs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</si>
</sst>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rgb="FF000000"/>
      <name val="Calibri"/>
      <family val="2"/>
      <scheme val="minor"/>
    </font>
    <font>
      <vertAlign val="superscript"/>
      <sz val="16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22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/>
    <xf numFmtId="2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NumberFormat="1" applyFon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1" fontId="0" fillId="0" borderId="0" xfId="0" applyNumberFormat="1" applyAlignment="1">
      <alignment horizontal="center" vertical="center" wrapText="1"/>
    </xf>
    <xf numFmtId="11" fontId="0" fillId="0" borderId="0" xfId="0" applyNumberFormat="1" applyAlignment="1">
      <alignment vertical="center" wrapText="1"/>
    </xf>
    <xf numFmtId="0" fontId="3" fillId="0" borderId="0" xfId="0" applyFont="1" applyAlignment="1">
      <alignment horizontal="center" readingOrder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9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86E05ED2-A3FC-48D0-8C94-4DFD5CAD8530}" autoFormatId="16" applyNumberFormats="0" applyBorderFormats="0" applyFontFormats="0" applyPatternFormats="0" applyAlignmentFormats="0" applyWidthHeightFormats="0">
  <queryTableRefresh nextId="10">
    <queryTableFields count="9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5E933B8-F8C9-4A00-BCEB-7E505FF868FF}" name="CellResults__3" displayName="CellResults__3" ref="A1:I5" tableType="queryTable" totalsRowShown="0">
  <autoFilter ref="A1:I5" xr:uid="{574A818F-0729-4CE9-8F72-1862208BC9B7}"/>
  <tableColumns count="9">
    <tableColumn id="1" xr3:uid="{2E0F71ED-9F6F-4312-BA21-5A6AC895AA42}" uniqueName="1" name="Column1" queryTableFieldId="1" dataDxfId="8"/>
    <tableColumn id="2" xr3:uid="{C6F35C60-61D0-4A2A-BA0C-C4A0A1B8B96F}" uniqueName="2" name="Column2" queryTableFieldId="2" dataDxfId="7"/>
    <tableColumn id="3" xr3:uid="{B30E3935-664F-4C02-A40C-112C6412DBFF}" uniqueName="3" name="Column3" queryTableFieldId="3" dataDxfId="6"/>
    <tableColumn id="4" xr3:uid="{4E2FC9F3-0DD1-44BC-BF44-741447B14D55}" uniqueName="4" name="Column4" queryTableFieldId="4" dataDxfId="5"/>
    <tableColumn id="5" xr3:uid="{DEE1C307-79FC-49AC-99DE-024C7298CAB5}" uniqueName="5" name="Column5" queryTableFieldId="5" dataDxfId="4"/>
    <tableColumn id="6" xr3:uid="{80E46742-F91B-4172-8E45-0636C37BF0D9}" uniqueName="6" name="Column6" queryTableFieldId="6" dataDxfId="3"/>
    <tableColumn id="7" xr3:uid="{8A69C3F7-3ECE-4705-8836-153FFD6D5B0A}" uniqueName="7" name="Column7" queryTableFieldId="7" dataDxfId="2"/>
    <tableColumn id="8" xr3:uid="{E1C31880-3F56-4BF0-A3BB-A83F5390775C}" uniqueName="8" name="Column8" queryTableFieldId="8" dataDxfId="1"/>
    <tableColumn id="9" xr3:uid="{C7734E51-60F0-444B-BAA3-773314A5A153}" uniqueName="9" name="Column9" queryTableFieldId="9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83D46-3006-4A5D-A607-B4D1BAAD3057}">
  <dimension ref="A1:I5"/>
  <sheetViews>
    <sheetView workbookViewId="0">
      <selection activeCell="B4" sqref="B4:B5"/>
    </sheetView>
  </sheetViews>
  <sheetFormatPr defaultRowHeight="15" x14ac:dyDescent="0.25"/>
  <cols>
    <col min="1" max="1" width="21.7109375" bestFit="1" customWidth="1"/>
    <col min="2" max="2" width="20.140625" bestFit="1" customWidth="1"/>
    <col min="3" max="3" width="21.42578125" bestFit="1" customWidth="1"/>
    <col min="4" max="4" width="17.85546875" bestFit="1" customWidth="1"/>
    <col min="5" max="5" width="21.85546875" bestFit="1" customWidth="1"/>
    <col min="6" max="8" width="18.85546875" bestFit="1" customWidth="1"/>
    <col min="9" max="9" width="11.140625" bestFit="1" customWidth="1"/>
  </cols>
  <sheetData>
    <row r="1" spans="1:9" x14ac:dyDescent="0.2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18</v>
      </c>
    </row>
    <row r="2" spans="1:9" x14ac:dyDescent="0.25">
      <c r="A2" s="3" t="s">
        <v>19</v>
      </c>
      <c r="B2" s="3" t="s">
        <v>20</v>
      </c>
      <c r="C2" s="3" t="s">
        <v>21</v>
      </c>
      <c r="D2" s="3" t="s">
        <v>22</v>
      </c>
      <c r="E2" s="3" t="s">
        <v>23</v>
      </c>
      <c r="F2" s="3" t="s">
        <v>24</v>
      </c>
      <c r="G2" s="3" t="s">
        <v>25</v>
      </c>
      <c r="H2" s="3" t="s">
        <v>26</v>
      </c>
      <c r="I2" s="3" t="s">
        <v>19</v>
      </c>
    </row>
    <row r="3" spans="1:9" x14ac:dyDescent="0.25">
      <c r="A3" s="3" t="s">
        <v>27</v>
      </c>
      <c r="B3" s="3" t="s">
        <v>28</v>
      </c>
      <c r="C3" s="3" t="s">
        <v>28</v>
      </c>
      <c r="D3" s="3" t="s">
        <v>28</v>
      </c>
      <c r="E3" s="3" t="s">
        <v>28</v>
      </c>
      <c r="F3" s="3" t="s">
        <v>28</v>
      </c>
      <c r="G3" s="3" t="s">
        <v>28</v>
      </c>
      <c r="H3" s="3" t="s">
        <v>28</v>
      </c>
      <c r="I3" s="3" t="s">
        <v>19</v>
      </c>
    </row>
    <row r="4" spans="1:9" x14ac:dyDescent="0.25">
      <c r="A4" s="3" t="s">
        <v>43</v>
      </c>
      <c r="B4" s="3" t="s">
        <v>37</v>
      </c>
      <c r="C4" s="3" t="s">
        <v>29</v>
      </c>
      <c r="D4" s="3" t="s">
        <v>38</v>
      </c>
      <c r="E4" s="3" t="s">
        <v>39</v>
      </c>
      <c r="F4" s="3" t="s">
        <v>40</v>
      </c>
      <c r="G4" s="3" t="s">
        <v>41</v>
      </c>
      <c r="H4" s="3" t="s">
        <v>42</v>
      </c>
      <c r="I4" s="3" t="s">
        <v>19</v>
      </c>
    </row>
    <row r="5" spans="1:9" x14ac:dyDescent="0.25">
      <c r="A5" s="3" t="s">
        <v>44</v>
      </c>
      <c r="B5" s="3" t="s">
        <v>45</v>
      </c>
      <c r="C5" s="3" t="s">
        <v>29</v>
      </c>
      <c r="D5" s="3" t="s">
        <v>46</v>
      </c>
      <c r="E5" s="3" t="s">
        <v>47</v>
      </c>
      <c r="F5" s="3" t="s">
        <v>48</v>
      </c>
      <c r="G5" s="3" t="s">
        <v>49</v>
      </c>
      <c r="H5" s="3" t="s">
        <v>50</v>
      </c>
      <c r="I5" s="3" t="s">
        <v>19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59"/>
  <sheetViews>
    <sheetView tabSelected="1" topLeftCell="S1" zoomScaleNormal="100" workbookViewId="0">
      <selection activeCell="AO3" sqref="AO3"/>
    </sheetView>
  </sheetViews>
  <sheetFormatPr defaultRowHeight="15" x14ac:dyDescent="0.25"/>
  <cols>
    <col min="1" max="1" width="11.85546875" customWidth="1"/>
    <col min="9" max="9" width="9" customWidth="1"/>
    <col min="11" max="12" width="11.85546875" style="2" customWidth="1"/>
    <col min="30" max="30" width="10.85546875" style="6" customWidth="1"/>
    <col min="31" max="32" width="14.42578125" style="6" customWidth="1"/>
    <col min="33" max="34" width="14.42578125" customWidth="1"/>
    <col min="35" max="36" width="17.140625" style="6" customWidth="1"/>
    <col min="39" max="40" width="12.7109375" style="6" customWidth="1"/>
    <col min="41" max="41" width="11.42578125" customWidth="1"/>
  </cols>
  <sheetData>
    <row r="1" spans="1:41" x14ac:dyDescent="0.25">
      <c r="B1" s="15" t="s">
        <v>4</v>
      </c>
      <c r="C1" s="15"/>
      <c r="D1" s="15"/>
      <c r="E1" s="15"/>
      <c r="F1" s="15"/>
      <c r="G1" s="15"/>
      <c r="H1" s="15"/>
      <c r="I1" s="15"/>
      <c r="M1" s="15" t="s">
        <v>7</v>
      </c>
      <c r="N1" s="15"/>
      <c r="O1" s="15" t="s">
        <v>33</v>
      </c>
      <c r="P1" s="15"/>
      <c r="Q1" s="15" t="s">
        <v>30</v>
      </c>
      <c r="R1" s="15"/>
      <c r="U1" s="14" t="s">
        <v>36</v>
      </c>
      <c r="V1" s="14"/>
      <c r="W1" s="14"/>
      <c r="X1" s="14"/>
      <c r="Y1" s="14"/>
      <c r="Z1" s="14"/>
      <c r="AB1" s="13" t="s">
        <v>59</v>
      </c>
      <c r="AC1" s="13"/>
      <c r="AD1" s="6" t="s">
        <v>0</v>
      </c>
      <c r="AE1" s="6" t="s">
        <v>31</v>
      </c>
      <c r="AF1" s="6" t="s">
        <v>32</v>
      </c>
      <c r="AG1" s="6" t="s">
        <v>53</v>
      </c>
      <c r="AH1" s="6" t="s">
        <v>54</v>
      </c>
      <c r="AI1" s="6" t="s">
        <v>55</v>
      </c>
      <c r="AJ1" s="6" t="s">
        <v>56</v>
      </c>
      <c r="AM1" s="6" t="s">
        <v>7</v>
      </c>
      <c r="AN1" s="6" t="s">
        <v>57</v>
      </c>
      <c r="AO1" s="6" t="s">
        <v>58</v>
      </c>
    </row>
    <row r="2" spans="1:41" x14ac:dyDescent="0.25">
      <c r="B2" s="15" t="s">
        <v>2</v>
      </c>
      <c r="C2" s="15"/>
      <c r="D2" s="15" t="s">
        <v>3</v>
      </c>
      <c r="E2" s="15"/>
      <c r="F2" s="15" t="s">
        <v>32</v>
      </c>
      <c r="G2" s="15"/>
      <c r="H2" s="15" t="s">
        <v>31</v>
      </c>
      <c r="I2" s="15"/>
      <c r="K2" s="15" t="s">
        <v>34</v>
      </c>
      <c r="L2" s="15"/>
      <c r="M2" s="2" t="s">
        <v>8</v>
      </c>
      <c r="N2" s="2" t="s">
        <v>9</v>
      </c>
      <c r="O2" t="s">
        <v>8</v>
      </c>
      <c r="P2" t="s">
        <v>9</v>
      </c>
      <c r="Q2" t="s">
        <v>8</v>
      </c>
      <c r="R2" t="s">
        <v>9</v>
      </c>
      <c r="U2" s="14"/>
      <c r="V2" s="14"/>
      <c r="W2" s="14"/>
      <c r="X2" s="14"/>
      <c r="Y2" s="14"/>
      <c r="Z2" s="14"/>
      <c r="AB2" s="13"/>
      <c r="AC2" s="13"/>
      <c r="AD2" s="8">
        <v>1000</v>
      </c>
      <c r="AE2" s="9">
        <v>651.02</v>
      </c>
      <c r="AF2" s="8">
        <v>399.48</v>
      </c>
      <c r="AG2" s="8">
        <v>174.77</v>
      </c>
      <c r="AH2" s="8">
        <v>311.16000000000003</v>
      </c>
      <c r="AI2" s="8">
        <v>103.29</v>
      </c>
      <c r="AJ2" s="8">
        <v>150.32</v>
      </c>
      <c r="AM2" s="6">
        <f>AJ2-AI2</f>
        <v>47.029999999999987</v>
      </c>
      <c r="AN2" s="6">
        <f>AH2-AG2</f>
        <v>136.39000000000001</v>
      </c>
      <c r="AO2" s="9">
        <f>AE2-AF2</f>
        <v>251.53999999999996</v>
      </c>
    </row>
    <row r="3" spans="1:41" x14ac:dyDescent="0.25">
      <c r="A3" t="s">
        <v>0</v>
      </c>
      <c r="B3" t="s">
        <v>5</v>
      </c>
      <c r="C3" t="s">
        <v>6</v>
      </c>
      <c r="D3" t="s">
        <v>5</v>
      </c>
      <c r="E3" t="s">
        <v>6</v>
      </c>
      <c r="F3" t="s">
        <v>5</v>
      </c>
      <c r="G3" t="s">
        <v>6</v>
      </c>
      <c r="H3" t="s">
        <v>5</v>
      </c>
      <c r="I3" t="s">
        <v>6</v>
      </c>
      <c r="K3" s="2" t="s">
        <v>1</v>
      </c>
      <c r="L3" s="2" t="s">
        <v>35</v>
      </c>
      <c r="M3">
        <v>200</v>
      </c>
      <c r="N3">
        <v>262</v>
      </c>
      <c r="O3">
        <f>B4</f>
        <v>196.8</v>
      </c>
      <c r="P3">
        <f>D4</f>
        <v>320.5</v>
      </c>
      <c r="Q3">
        <v>20.346250958019802</v>
      </c>
      <c r="R3" s="7">
        <v>280.66363988819</v>
      </c>
      <c r="U3" s="14"/>
      <c r="V3" s="14"/>
      <c r="W3" s="14"/>
      <c r="X3" s="14"/>
      <c r="Y3" s="14"/>
      <c r="Z3" s="14"/>
      <c r="AB3" s="13"/>
      <c r="AC3" s="13"/>
      <c r="AD3" s="8">
        <v>1258.9000000000001</v>
      </c>
      <c r="AE3" s="9">
        <v>651.02</v>
      </c>
      <c r="AF3" s="8">
        <v>399.48</v>
      </c>
      <c r="AG3" s="8">
        <v>174.77</v>
      </c>
      <c r="AH3" s="8">
        <v>311.16000000000003</v>
      </c>
      <c r="AM3" s="6">
        <f>AM2*0.33</f>
        <v>15.519899999999996</v>
      </c>
      <c r="AN3" s="6">
        <f>AN2*0.2</f>
        <v>27.278000000000006</v>
      </c>
      <c r="AO3" s="9">
        <f>AO2*0.2*0.5</f>
        <v>25.153999999999996</v>
      </c>
    </row>
    <row r="4" spans="1:41" x14ac:dyDescent="0.25">
      <c r="A4">
        <v>1000</v>
      </c>
      <c r="B4">
        <v>196.8</v>
      </c>
      <c r="C4">
        <v>-9.2080300000000008</v>
      </c>
      <c r="D4">
        <v>320.5</v>
      </c>
      <c r="E4">
        <v>-6.2974600000000001</v>
      </c>
      <c r="F4">
        <v>520.70000000000005</v>
      </c>
      <c r="G4">
        <v>-8.5948799999999999</v>
      </c>
      <c r="H4" s="3">
        <v>745.7</v>
      </c>
      <c r="I4" s="3">
        <v>-6.9513100000000003</v>
      </c>
      <c r="K4" s="2">
        <f>D4-B4</f>
        <v>123.69999999999999</v>
      </c>
      <c r="L4" s="2">
        <f>H4-F4</f>
        <v>225</v>
      </c>
      <c r="AD4" s="8">
        <v>1584.9</v>
      </c>
      <c r="AE4" s="9">
        <v>651.02</v>
      </c>
      <c r="AF4" s="8">
        <v>399.48</v>
      </c>
      <c r="AG4" s="8">
        <v>174.77</v>
      </c>
      <c r="AH4" s="8">
        <v>311.16000000000003</v>
      </c>
      <c r="AO4" s="9"/>
    </row>
    <row r="5" spans="1:41" x14ac:dyDescent="0.25">
      <c r="A5">
        <v>1111.17</v>
      </c>
      <c r="B5">
        <v>194.9</v>
      </c>
      <c r="C5">
        <v>-9.2026199999999996</v>
      </c>
      <c r="D5">
        <v>318.2</v>
      </c>
      <c r="E5">
        <v>-6.4407699999999997</v>
      </c>
      <c r="F5">
        <v>517.29999999999995</v>
      </c>
      <c r="G5">
        <v>-8.6088900000000006</v>
      </c>
      <c r="H5" s="3">
        <v>741.1</v>
      </c>
      <c r="I5" s="3">
        <v>-7.1239800000000004</v>
      </c>
      <c r="K5" s="5">
        <f t="shared" ref="K5:K52" si="0">D5-B5</f>
        <v>123.29999999999998</v>
      </c>
      <c r="L5" s="5">
        <f t="shared" ref="L5:L52" si="1">H5-F5</f>
        <v>223.80000000000007</v>
      </c>
      <c r="AB5" s="1"/>
      <c r="AD5" s="8">
        <v>1995.3</v>
      </c>
      <c r="AE5" s="9">
        <v>651.02</v>
      </c>
      <c r="AF5" s="8">
        <v>399.48</v>
      </c>
      <c r="AG5" s="8">
        <v>174.77</v>
      </c>
      <c r="AH5" s="8">
        <v>311.16000000000003</v>
      </c>
      <c r="AO5" s="9"/>
    </row>
    <row r="6" spans="1:41" x14ac:dyDescent="0.25">
      <c r="A6">
        <v>1222.3499999999999</v>
      </c>
      <c r="B6">
        <v>193.2</v>
      </c>
      <c r="C6">
        <v>-8.2112099999999995</v>
      </c>
      <c r="D6">
        <v>316.10000000000002</v>
      </c>
      <c r="E6">
        <v>-5.6218300000000001</v>
      </c>
      <c r="F6">
        <v>514.70000000000005</v>
      </c>
      <c r="G6">
        <v>-7.4895800000000001</v>
      </c>
      <c r="H6" s="3">
        <v>737.4</v>
      </c>
      <c r="I6" s="3">
        <v>-6.1492599999999999</v>
      </c>
      <c r="K6" s="5">
        <f t="shared" si="0"/>
        <v>122.90000000000003</v>
      </c>
      <c r="L6" s="5">
        <f t="shared" si="1"/>
        <v>222.69999999999993</v>
      </c>
      <c r="AB6" s="1"/>
      <c r="AD6" s="8">
        <v>2511.9</v>
      </c>
      <c r="AE6" s="9">
        <v>651.02</v>
      </c>
      <c r="AF6" s="8">
        <v>399.48</v>
      </c>
      <c r="AG6" s="8">
        <v>174.77</v>
      </c>
      <c r="AH6" s="8">
        <v>311.16000000000003</v>
      </c>
      <c r="AO6" s="9"/>
    </row>
    <row r="7" spans="1:41" x14ac:dyDescent="0.25">
      <c r="A7">
        <v>1333.52</v>
      </c>
      <c r="B7">
        <v>191.7</v>
      </c>
      <c r="C7">
        <v>-8.5027699999999999</v>
      </c>
      <c r="D7">
        <v>314.2</v>
      </c>
      <c r="E7">
        <v>-6.0812999999999997</v>
      </c>
      <c r="F7">
        <v>512.4</v>
      </c>
      <c r="G7">
        <v>-7.6852400000000003</v>
      </c>
      <c r="H7" s="3">
        <v>734.3</v>
      </c>
      <c r="I7" s="3">
        <v>-6.48034</v>
      </c>
      <c r="K7" s="5">
        <f t="shared" si="0"/>
        <v>122.5</v>
      </c>
      <c r="L7" s="5">
        <f t="shared" si="1"/>
        <v>221.89999999999998</v>
      </c>
      <c r="M7" t="s">
        <v>7</v>
      </c>
      <c r="N7" t="s">
        <v>51</v>
      </c>
      <c r="O7" t="s">
        <v>52</v>
      </c>
      <c r="Q7" t="s">
        <v>35</v>
      </c>
      <c r="AB7" s="1"/>
      <c r="AD7" s="8">
        <v>3162.3</v>
      </c>
      <c r="AE7" s="9">
        <v>651.02</v>
      </c>
      <c r="AF7" s="8">
        <v>399.48</v>
      </c>
      <c r="AG7" s="8">
        <v>174.77</v>
      </c>
      <c r="AH7" s="8">
        <v>311.16000000000003</v>
      </c>
      <c r="AO7" s="9"/>
    </row>
    <row r="8" spans="1:41" x14ac:dyDescent="0.25">
      <c r="A8">
        <v>1467</v>
      </c>
      <c r="B8">
        <v>188.9</v>
      </c>
      <c r="C8">
        <v>-7.4521899999999999</v>
      </c>
      <c r="D8">
        <v>310.39999999999998</v>
      </c>
      <c r="E8">
        <v>-5.0144599999999997</v>
      </c>
      <c r="F8">
        <v>510.1</v>
      </c>
      <c r="G8">
        <v>-6.4723600000000001</v>
      </c>
      <c r="H8" s="3">
        <v>730.2</v>
      </c>
      <c r="I8" s="3">
        <v>-5.3790199999999997</v>
      </c>
      <c r="K8" s="5">
        <f t="shared" si="0"/>
        <v>121.49999999999997</v>
      </c>
      <c r="L8" s="5">
        <f t="shared" si="1"/>
        <v>220.10000000000002</v>
      </c>
      <c r="M8">
        <f>(N3-M3)</f>
        <v>62</v>
      </c>
      <c r="N8">
        <f>(P3-O3)</f>
        <v>123.69999999999999</v>
      </c>
      <c r="O8">
        <f>(R3-Q3)</f>
        <v>260.31738893017018</v>
      </c>
      <c r="Q8">
        <f>H4-F4</f>
        <v>225</v>
      </c>
      <c r="AB8" s="1"/>
      <c r="AD8" s="8">
        <v>3981.1</v>
      </c>
      <c r="AE8" s="9">
        <v>651.02</v>
      </c>
      <c r="AF8" s="8">
        <v>399.48</v>
      </c>
      <c r="AG8" s="8">
        <v>174.77</v>
      </c>
      <c r="AH8" s="8">
        <v>311.16000000000003</v>
      </c>
      <c r="AO8" s="9"/>
    </row>
    <row r="9" spans="1:41" x14ac:dyDescent="0.25">
      <c r="A9">
        <v>1630.18</v>
      </c>
      <c r="B9">
        <v>187.4</v>
      </c>
      <c r="C9">
        <v>-7.2901499999999997</v>
      </c>
      <c r="D9">
        <v>309</v>
      </c>
      <c r="E9">
        <v>-4.9781899999999997</v>
      </c>
      <c r="F9">
        <v>507.8</v>
      </c>
      <c r="G9">
        <v>-6.3245100000000001</v>
      </c>
      <c r="H9" s="3">
        <v>727</v>
      </c>
      <c r="I9" s="3">
        <v>-5.2912100000000004</v>
      </c>
      <c r="K9" s="5">
        <f t="shared" si="0"/>
        <v>121.6</v>
      </c>
      <c r="L9" s="5">
        <f t="shared" si="1"/>
        <v>219.2</v>
      </c>
      <c r="M9" s="1"/>
      <c r="AB9" s="1"/>
      <c r="AD9" s="8">
        <v>5011.8999999999996</v>
      </c>
      <c r="AE9" s="9">
        <v>651.02</v>
      </c>
      <c r="AF9" s="8">
        <v>399.48</v>
      </c>
      <c r="AG9" s="8">
        <v>174.77</v>
      </c>
      <c r="AH9" s="8">
        <v>311.16000000000003</v>
      </c>
      <c r="AO9" s="9"/>
    </row>
    <row r="10" spans="1:41" x14ac:dyDescent="0.25">
      <c r="A10">
        <v>1793.36</v>
      </c>
      <c r="B10">
        <v>186</v>
      </c>
      <c r="C10">
        <v>-7.3133100000000004</v>
      </c>
      <c r="D10">
        <v>307.5</v>
      </c>
      <c r="E10">
        <v>-5.1388499999999997</v>
      </c>
      <c r="F10">
        <v>505.8</v>
      </c>
      <c r="G10">
        <v>-6.2367800000000004</v>
      </c>
      <c r="H10" s="3">
        <v>724.3</v>
      </c>
      <c r="I10" s="3">
        <v>-5.3235999999999999</v>
      </c>
      <c r="K10" s="5">
        <f t="shared" si="0"/>
        <v>121.5</v>
      </c>
      <c r="L10" s="5">
        <f t="shared" si="1"/>
        <v>218.49999999999994</v>
      </c>
      <c r="M10" t="s">
        <v>7</v>
      </c>
      <c r="N10" t="s">
        <v>51</v>
      </c>
      <c r="O10" t="s">
        <v>52</v>
      </c>
      <c r="P10" t="s">
        <v>61</v>
      </c>
      <c r="AB10" s="1"/>
      <c r="AD10" s="8">
        <v>6309.6</v>
      </c>
      <c r="AE10" s="9">
        <v>651.02</v>
      </c>
      <c r="AF10" s="8">
        <v>399.48</v>
      </c>
      <c r="AG10" s="8">
        <v>174.77</v>
      </c>
      <c r="AH10" s="8">
        <v>311.16000000000003</v>
      </c>
      <c r="AO10" s="9"/>
    </row>
    <row r="11" spans="1:41" ht="23.25" x14ac:dyDescent="0.35">
      <c r="A11">
        <v>1956.54</v>
      </c>
      <c r="B11">
        <v>184.9</v>
      </c>
      <c r="C11">
        <v>-6.2214499999999999</v>
      </c>
      <c r="D11">
        <v>306.10000000000002</v>
      </c>
      <c r="E11">
        <v>-4.1147099999999996</v>
      </c>
      <c r="F11">
        <v>503.9</v>
      </c>
      <c r="G11">
        <v>-5.1055700000000002</v>
      </c>
      <c r="H11" s="3">
        <v>721.7</v>
      </c>
      <c r="I11" s="3">
        <v>-4.2770799999999998</v>
      </c>
      <c r="K11" s="5">
        <f t="shared" si="0"/>
        <v>121.20000000000002</v>
      </c>
      <c r="L11" s="5">
        <f t="shared" si="1"/>
        <v>217.80000000000007</v>
      </c>
      <c r="M11">
        <f>M8*0.33</f>
        <v>20.46</v>
      </c>
      <c r="N11">
        <f>N8*0.2</f>
        <v>24.74</v>
      </c>
      <c r="O11">
        <f>O8*0.2</f>
        <v>52.063477786034042</v>
      </c>
      <c r="P11" s="12" t="s">
        <v>60</v>
      </c>
      <c r="Q11">
        <f>Q8*0.2*0.5</f>
        <v>22.5</v>
      </c>
      <c r="AB11" s="1"/>
      <c r="AD11" s="8">
        <v>7943.3</v>
      </c>
      <c r="AE11" s="9">
        <v>651.02</v>
      </c>
      <c r="AF11" s="8">
        <v>399.48</v>
      </c>
      <c r="AG11" s="8">
        <v>174.77</v>
      </c>
      <c r="AH11" s="8">
        <v>311.16000000000003</v>
      </c>
      <c r="AO11" s="9"/>
    </row>
    <row r="12" spans="1:41" x14ac:dyDescent="0.25">
      <c r="A12">
        <v>2154</v>
      </c>
      <c r="B12">
        <v>183.1</v>
      </c>
      <c r="C12">
        <v>-6.1253200000000003</v>
      </c>
      <c r="D12">
        <v>304.39999999999998</v>
      </c>
      <c r="E12">
        <v>-4.1198499999999996</v>
      </c>
      <c r="F12">
        <v>502.5</v>
      </c>
      <c r="G12">
        <v>-4.8976699999999997</v>
      </c>
      <c r="H12" s="3">
        <v>719.3</v>
      </c>
      <c r="I12" s="3">
        <v>-4.1604400000000004</v>
      </c>
      <c r="K12" s="5">
        <f t="shared" si="0"/>
        <v>121.29999999999998</v>
      </c>
      <c r="L12" s="5">
        <f t="shared" si="1"/>
        <v>216.79999999999995</v>
      </c>
      <c r="M12" s="1"/>
      <c r="AB12" s="1"/>
      <c r="AD12" s="8">
        <v>10000</v>
      </c>
      <c r="AE12" s="9">
        <v>651.02</v>
      </c>
      <c r="AF12" s="8">
        <v>399.48</v>
      </c>
      <c r="AG12" s="8">
        <v>174.77</v>
      </c>
      <c r="AH12" s="8">
        <v>311.16000000000003</v>
      </c>
      <c r="AO12" s="9"/>
    </row>
    <row r="13" spans="1:41" x14ac:dyDescent="0.25">
      <c r="A13">
        <v>2393.52</v>
      </c>
      <c r="B13">
        <v>181.8</v>
      </c>
      <c r="C13">
        <v>-5.4938599999999997</v>
      </c>
      <c r="D13">
        <v>302.89999999999998</v>
      </c>
      <c r="E13">
        <v>-3.59571</v>
      </c>
      <c r="F13">
        <v>499</v>
      </c>
      <c r="G13">
        <v>-4.3103999999999996</v>
      </c>
      <c r="H13" s="3">
        <v>716.5</v>
      </c>
      <c r="I13" s="3">
        <v>-3.746</v>
      </c>
      <c r="K13" s="5">
        <f t="shared" si="0"/>
        <v>121.09999999999997</v>
      </c>
      <c r="L13" s="5">
        <f t="shared" si="1"/>
        <v>217.5</v>
      </c>
      <c r="M13" s="1"/>
      <c r="AB13" s="1"/>
      <c r="AD13" s="8">
        <v>12589</v>
      </c>
      <c r="AE13" s="9">
        <v>651.02</v>
      </c>
      <c r="AF13" s="8">
        <v>399.48</v>
      </c>
      <c r="AG13" s="8">
        <v>174.77</v>
      </c>
      <c r="AH13" s="8">
        <v>311.16000000000003</v>
      </c>
      <c r="AO13" s="9"/>
    </row>
    <row r="14" spans="1:41" x14ac:dyDescent="0.25">
      <c r="A14">
        <v>2633.03</v>
      </c>
      <c r="B14">
        <v>180.8</v>
      </c>
      <c r="C14">
        <v>-5.26999</v>
      </c>
      <c r="D14">
        <v>302</v>
      </c>
      <c r="E14">
        <v>-3.4825200000000001</v>
      </c>
      <c r="F14">
        <v>499</v>
      </c>
      <c r="G14">
        <v>-4.1240899999999998</v>
      </c>
      <c r="H14" s="3">
        <v>714.8</v>
      </c>
      <c r="I14" s="3">
        <v>-3.4777900000000002</v>
      </c>
      <c r="K14" s="5">
        <f t="shared" si="0"/>
        <v>121.19999999999999</v>
      </c>
      <c r="L14" s="5">
        <f t="shared" si="1"/>
        <v>215.79999999999995</v>
      </c>
      <c r="M14" s="1"/>
      <c r="AB14" s="1"/>
      <c r="AD14" s="8">
        <v>15849</v>
      </c>
      <c r="AE14" s="9">
        <v>651.02</v>
      </c>
      <c r="AF14" s="8">
        <v>399.48</v>
      </c>
      <c r="AG14" s="8">
        <v>174.77</v>
      </c>
      <c r="AH14" s="8">
        <v>311.16000000000003</v>
      </c>
      <c r="AO14" s="9"/>
    </row>
    <row r="15" spans="1:41" x14ac:dyDescent="0.25">
      <c r="A15">
        <v>2872.55</v>
      </c>
      <c r="B15">
        <v>179.9</v>
      </c>
      <c r="C15">
        <v>-5.8435300000000003</v>
      </c>
      <c r="D15">
        <v>300.8</v>
      </c>
      <c r="E15">
        <v>-4.1504099999999999</v>
      </c>
      <c r="F15">
        <v>497.3</v>
      </c>
      <c r="G15">
        <v>-4.7533500000000002</v>
      </c>
      <c r="H15" s="3">
        <v>712.7</v>
      </c>
      <c r="I15" s="3">
        <v>-4.1635099999999996</v>
      </c>
      <c r="K15" s="5">
        <f t="shared" si="0"/>
        <v>120.9</v>
      </c>
      <c r="L15" s="5">
        <f t="shared" si="1"/>
        <v>215.40000000000003</v>
      </c>
      <c r="M15" s="1"/>
      <c r="AB15" s="1"/>
      <c r="AD15" s="8">
        <v>19953</v>
      </c>
      <c r="AE15" s="9">
        <v>651.02</v>
      </c>
      <c r="AF15" s="8">
        <v>399.48</v>
      </c>
      <c r="AG15" s="8">
        <v>174.77</v>
      </c>
      <c r="AH15" s="8">
        <v>311.16000000000003</v>
      </c>
      <c r="AO15" s="9"/>
    </row>
    <row r="16" spans="1:41" x14ac:dyDescent="0.25">
      <c r="A16">
        <v>3162</v>
      </c>
      <c r="B16">
        <v>178.5</v>
      </c>
      <c r="C16">
        <v>-5.2796799999999999</v>
      </c>
      <c r="D16">
        <v>299.39999999999998</v>
      </c>
      <c r="E16">
        <v>-3.67943</v>
      </c>
      <c r="F16">
        <v>495.9</v>
      </c>
      <c r="G16">
        <v>-4.1725599999999998</v>
      </c>
      <c r="H16" s="3">
        <v>710.7</v>
      </c>
      <c r="I16" s="3">
        <v>-3.6506500000000002</v>
      </c>
      <c r="K16" s="5">
        <f t="shared" si="0"/>
        <v>120.89999999999998</v>
      </c>
      <c r="L16" s="5">
        <f t="shared" si="1"/>
        <v>214.80000000000007</v>
      </c>
      <c r="M16" s="1"/>
      <c r="AB16" s="1"/>
      <c r="AD16" s="8">
        <v>25119</v>
      </c>
      <c r="AE16" s="9">
        <v>651.02</v>
      </c>
      <c r="AF16" s="8">
        <v>399.48</v>
      </c>
      <c r="AG16" s="8">
        <v>174.77</v>
      </c>
      <c r="AH16" s="8">
        <v>311.16000000000003</v>
      </c>
      <c r="AO16" s="9"/>
    </row>
    <row r="17" spans="1:41" x14ac:dyDescent="0.25">
      <c r="A17">
        <v>3513.56</v>
      </c>
      <c r="B17">
        <v>177.6</v>
      </c>
      <c r="C17">
        <v>-4.3977899999999996</v>
      </c>
      <c r="D17">
        <v>298.39999999999998</v>
      </c>
      <c r="E17">
        <v>-2.9070800000000001</v>
      </c>
      <c r="F17">
        <v>494.9</v>
      </c>
      <c r="G17">
        <v>-3.3126099999999998</v>
      </c>
      <c r="H17" s="3">
        <v>708.7</v>
      </c>
      <c r="I17" s="3">
        <v>-2.8542999999999998</v>
      </c>
      <c r="K17" s="5">
        <f t="shared" si="0"/>
        <v>120.79999999999998</v>
      </c>
      <c r="L17" s="5">
        <f t="shared" si="1"/>
        <v>213.80000000000007</v>
      </c>
      <c r="M17" s="1"/>
      <c r="AB17" s="1"/>
      <c r="AD17" s="8">
        <v>31623</v>
      </c>
      <c r="AE17" s="9">
        <v>651.02</v>
      </c>
      <c r="AF17" s="8">
        <v>399.48</v>
      </c>
      <c r="AG17" s="8">
        <v>174.77</v>
      </c>
      <c r="AH17" s="8">
        <v>311.16000000000003</v>
      </c>
      <c r="AO17" s="9"/>
    </row>
    <row r="18" spans="1:41" x14ac:dyDescent="0.25">
      <c r="A18">
        <v>3865.12</v>
      </c>
      <c r="B18">
        <v>176.7</v>
      </c>
      <c r="C18">
        <v>-4.4849699999999997</v>
      </c>
      <c r="D18">
        <v>297.7</v>
      </c>
      <c r="E18">
        <v>-3.1024699999999998</v>
      </c>
      <c r="F18">
        <v>493.7</v>
      </c>
      <c r="G18">
        <v>-3.4524300000000001</v>
      </c>
      <c r="H18" s="3">
        <v>707.1</v>
      </c>
      <c r="I18" s="3">
        <v>-3.0696599999999998</v>
      </c>
      <c r="K18" s="5">
        <f t="shared" si="0"/>
        <v>121</v>
      </c>
      <c r="L18" s="5">
        <f t="shared" si="1"/>
        <v>213.40000000000003</v>
      </c>
      <c r="M18" s="1"/>
      <c r="AB18" s="1"/>
      <c r="AD18" s="8">
        <v>39811</v>
      </c>
      <c r="AE18" s="9">
        <v>651.02</v>
      </c>
      <c r="AF18" s="8">
        <v>399.48</v>
      </c>
      <c r="AG18" s="8">
        <v>174.77</v>
      </c>
      <c r="AH18" s="8">
        <v>311.16000000000003</v>
      </c>
      <c r="AO18" s="9"/>
    </row>
    <row r="19" spans="1:41" x14ac:dyDescent="0.25">
      <c r="A19">
        <v>4216.6899999999996</v>
      </c>
      <c r="B19">
        <v>176</v>
      </c>
      <c r="C19">
        <v>-4.5843100000000003</v>
      </c>
      <c r="D19">
        <v>297.10000000000002</v>
      </c>
      <c r="E19">
        <v>-3.2730100000000002</v>
      </c>
      <c r="F19">
        <v>493.4</v>
      </c>
      <c r="G19">
        <v>-3.6070600000000002</v>
      </c>
      <c r="H19" s="3">
        <v>706.1</v>
      </c>
      <c r="I19" s="3">
        <v>-3.2904300000000002</v>
      </c>
      <c r="K19" s="5">
        <f t="shared" si="0"/>
        <v>121.10000000000002</v>
      </c>
      <c r="L19" s="5">
        <f t="shared" si="1"/>
        <v>212.70000000000005</v>
      </c>
      <c r="M19" s="1"/>
      <c r="AB19" s="1"/>
      <c r="AD19" s="8">
        <v>50119</v>
      </c>
      <c r="AE19" s="9">
        <v>651.02</v>
      </c>
      <c r="AF19" s="8">
        <v>399.48</v>
      </c>
      <c r="AG19" s="8">
        <v>174.77</v>
      </c>
      <c r="AH19" s="8">
        <v>311.16000000000003</v>
      </c>
      <c r="AO19" s="9"/>
    </row>
    <row r="20" spans="1:41" x14ac:dyDescent="0.25">
      <c r="A20">
        <v>4641</v>
      </c>
      <c r="B20">
        <v>174.9</v>
      </c>
      <c r="C20">
        <v>-4.40707</v>
      </c>
      <c r="D20">
        <v>295.60000000000002</v>
      </c>
      <c r="E20">
        <v>-3.1936300000000002</v>
      </c>
      <c r="F20">
        <v>491.7</v>
      </c>
      <c r="G20">
        <v>-3.46143</v>
      </c>
      <c r="H20" s="3">
        <v>704.3</v>
      </c>
      <c r="I20" s="3">
        <v>-3.1845500000000002</v>
      </c>
      <c r="K20" s="5">
        <f t="shared" si="0"/>
        <v>120.70000000000002</v>
      </c>
      <c r="L20" s="5">
        <f t="shared" si="1"/>
        <v>212.59999999999997</v>
      </c>
      <c r="M20" s="1"/>
      <c r="AB20" s="1"/>
      <c r="AD20" s="8">
        <v>63096</v>
      </c>
      <c r="AE20" s="9">
        <v>651.02</v>
      </c>
      <c r="AF20" s="8">
        <v>399.48</v>
      </c>
      <c r="AG20" s="8">
        <v>174.77</v>
      </c>
      <c r="AH20" s="8">
        <v>311.16000000000003</v>
      </c>
      <c r="AO20" s="9"/>
    </row>
    <row r="21" spans="1:41" x14ac:dyDescent="0.25">
      <c r="A21">
        <v>5157.0200000000004</v>
      </c>
      <c r="B21">
        <v>174.1</v>
      </c>
      <c r="C21">
        <v>-3.8278099999999999</v>
      </c>
      <c r="D21">
        <v>294.7</v>
      </c>
      <c r="E21">
        <v>-2.7168299999999999</v>
      </c>
      <c r="F21">
        <v>490.5</v>
      </c>
      <c r="G21">
        <v>-2.9357500000000001</v>
      </c>
      <c r="H21" s="3">
        <v>702.7</v>
      </c>
      <c r="I21" s="3">
        <v>-2.7099299999999999</v>
      </c>
      <c r="K21" s="5">
        <f t="shared" si="0"/>
        <v>120.6</v>
      </c>
      <c r="L21" s="5">
        <f t="shared" si="1"/>
        <v>212.20000000000005</v>
      </c>
      <c r="M21" s="1"/>
      <c r="AB21" s="1"/>
      <c r="AD21" s="8">
        <v>79433</v>
      </c>
      <c r="AE21" s="9">
        <v>651.02</v>
      </c>
      <c r="AF21" s="8">
        <v>399.48</v>
      </c>
      <c r="AG21" s="8">
        <v>174.77</v>
      </c>
      <c r="AH21" s="8">
        <v>311.16000000000003</v>
      </c>
      <c r="AO21" s="9"/>
    </row>
    <row r="22" spans="1:41" x14ac:dyDescent="0.25">
      <c r="A22">
        <v>5673.05</v>
      </c>
      <c r="B22">
        <v>173.4</v>
      </c>
      <c r="C22">
        <v>-3.2693599999999998</v>
      </c>
      <c r="D22">
        <v>294</v>
      </c>
      <c r="E22">
        <v>-2.2404299999999999</v>
      </c>
      <c r="F22">
        <v>489.8</v>
      </c>
      <c r="G22">
        <v>-2.4829500000000002</v>
      </c>
      <c r="H22" s="3">
        <v>701.6</v>
      </c>
      <c r="I22" s="3">
        <v>-2.2551700000000001</v>
      </c>
      <c r="K22" s="5">
        <f t="shared" si="0"/>
        <v>120.6</v>
      </c>
      <c r="L22" s="5">
        <f t="shared" si="1"/>
        <v>211.8</v>
      </c>
      <c r="M22" s="1"/>
      <c r="AB22" s="1"/>
      <c r="AD22" s="10">
        <v>100000</v>
      </c>
      <c r="AE22" s="9">
        <v>651.02</v>
      </c>
      <c r="AF22" s="8">
        <v>399.48</v>
      </c>
      <c r="AG22" s="8">
        <v>174.77</v>
      </c>
      <c r="AH22" s="8">
        <v>311.16000000000003</v>
      </c>
      <c r="AO22" s="11"/>
    </row>
    <row r="23" spans="1:41" x14ac:dyDescent="0.25">
      <c r="A23">
        <v>6189.07</v>
      </c>
      <c r="B23">
        <v>172.8</v>
      </c>
      <c r="C23">
        <v>-3.6185299999999998</v>
      </c>
      <c r="D23">
        <v>293.39999999999998</v>
      </c>
      <c r="E23">
        <v>-2.67692</v>
      </c>
      <c r="F23">
        <v>489</v>
      </c>
      <c r="G23">
        <v>-2.9182800000000002</v>
      </c>
      <c r="H23" s="3">
        <v>700.6</v>
      </c>
      <c r="I23" s="3">
        <v>-2.73203</v>
      </c>
      <c r="K23" s="5">
        <f t="shared" si="0"/>
        <v>120.59999999999997</v>
      </c>
      <c r="L23" s="5">
        <f t="shared" si="1"/>
        <v>211.60000000000002</v>
      </c>
      <c r="M23" s="1"/>
      <c r="AB23" s="1"/>
    </row>
    <row r="24" spans="1:41" x14ac:dyDescent="0.25">
      <c r="A24">
        <v>6812</v>
      </c>
      <c r="B24">
        <v>172.1</v>
      </c>
      <c r="C24">
        <v>-2.5864600000000002</v>
      </c>
      <c r="D24">
        <v>292.5</v>
      </c>
      <c r="E24">
        <v>-1.7606200000000001</v>
      </c>
      <c r="F24">
        <v>488.3</v>
      </c>
      <c r="G24">
        <v>-1.9614400000000001</v>
      </c>
      <c r="H24" s="3">
        <v>699.2</v>
      </c>
      <c r="I24" s="3">
        <v>-1.8473599999999999</v>
      </c>
      <c r="K24" s="5">
        <f t="shared" si="0"/>
        <v>120.4</v>
      </c>
      <c r="L24" s="5">
        <f t="shared" si="1"/>
        <v>210.90000000000003</v>
      </c>
      <c r="M24" s="1"/>
      <c r="AB24" s="1"/>
    </row>
    <row r="25" spans="1:41" x14ac:dyDescent="0.25">
      <c r="A25">
        <v>7569.42</v>
      </c>
      <c r="B25">
        <v>171.4</v>
      </c>
      <c r="C25">
        <v>-2.8742899999999998</v>
      </c>
      <c r="D25">
        <v>291.8</v>
      </c>
      <c r="E25">
        <v>-2.1473200000000001</v>
      </c>
      <c r="F25">
        <v>487.3</v>
      </c>
      <c r="G25">
        <v>-2.3590399999999998</v>
      </c>
      <c r="H25" s="3">
        <v>697.7</v>
      </c>
      <c r="I25" s="3">
        <v>-2.22742</v>
      </c>
      <c r="K25" s="5">
        <f t="shared" si="0"/>
        <v>120.4</v>
      </c>
      <c r="L25" s="5">
        <f t="shared" si="1"/>
        <v>210.40000000000003</v>
      </c>
      <c r="M25" s="1"/>
      <c r="AB25" s="1"/>
    </row>
    <row r="26" spans="1:41" x14ac:dyDescent="0.25">
      <c r="A26">
        <v>8326.84</v>
      </c>
      <c r="B26">
        <v>170.8</v>
      </c>
      <c r="C26">
        <v>-2.23725</v>
      </c>
      <c r="D26">
        <v>291.2</v>
      </c>
      <c r="E26">
        <v>-1.62897</v>
      </c>
      <c r="F26">
        <v>486.6</v>
      </c>
      <c r="G26">
        <v>-1.8376999999999999</v>
      </c>
      <c r="H26" s="3">
        <v>697.3</v>
      </c>
      <c r="I26" s="3">
        <v>-1.74282</v>
      </c>
      <c r="K26" s="5">
        <f t="shared" si="0"/>
        <v>120.39999999999998</v>
      </c>
      <c r="L26" s="5">
        <f t="shared" si="1"/>
        <v>210.69999999999993</v>
      </c>
      <c r="M26" s="1"/>
      <c r="AB26" s="1"/>
    </row>
    <row r="27" spans="1:41" x14ac:dyDescent="0.25">
      <c r="A27">
        <v>9084.26</v>
      </c>
      <c r="B27">
        <v>170.3</v>
      </c>
      <c r="C27">
        <v>-2.48935</v>
      </c>
      <c r="D27">
        <v>290.60000000000002</v>
      </c>
      <c r="E27">
        <v>-1.9642200000000001</v>
      </c>
      <c r="F27">
        <v>485.5</v>
      </c>
      <c r="G27">
        <v>-2.1823399999999999</v>
      </c>
      <c r="H27" s="3">
        <v>696</v>
      </c>
      <c r="I27" s="3">
        <v>-2.1673499999999999</v>
      </c>
      <c r="K27" s="5">
        <f t="shared" si="0"/>
        <v>120.30000000000001</v>
      </c>
      <c r="L27" s="5">
        <f t="shared" si="1"/>
        <v>210.5</v>
      </c>
      <c r="M27" s="1"/>
      <c r="AB27" s="1"/>
    </row>
    <row r="28" spans="1:41" x14ac:dyDescent="0.25">
      <c r="A28">
        <v>10000</v>
      </c>
      <c r="B28">
        <v>169.5</v>
      </c>
      <c r="C28">
        <v>-2.0456799999999999</v>
      </c>
      <c r="D28">
        <v>289.5</v>
      </c>
      <c r="E28">
        <v>-1.63005</v>
      </c>
      <c r="F28">
        <v>484.5</v>
      </c>
      <c r="G28">
        <v>-1.8959699999999999</v>
      </c>
      <c r="H28" s="3">
        <v>694.6</v>
      </c>
      <c r="I28" s="3">
        <v>-1.89045</v>
      </c>
      <c r="K28" s="5">
        <f t="shared" si="0"/>
        <v>120</v>
      </c>
      <c r="L28" s="5">
        <f t="shared" si="1"/>
        <v>210.10000000000002</v>
      </c>
      <c r="M28" s="1"/>
      <c r="AB28" s="1"/>
    </row>
    <row r="29" spans="1:41" x14ac:dyDescent="0.25">
      <c r="A29">
        <v>11111.7</v>
      </c>
      <c r="B29">
        <v>169.2</v>
      </c>
      <c r="C29">
        <v>-1.77369</v>
      </c>
      <c r="D29">
        <v>289.3</v>
      </c>
      <c r="E29">
        <v>-1.47908</v>
      </c>
      <c r="F29">
        <v>484.7</v>
      </c>
      <c r="G29">
        <v>-1.7719199999999999</v>
      </c>
      <c r="H29" s="3">
        <v>694.1</v>
      </c>
      <c r="I29" s="3">
        <v>-1.78677</v>
      </c>
      <c r="K29" s="5">
        <f t="shared" si="0"/>
        <v>120.10000000000002</v>
      </c>
      <c r="L29" s="5">
        <f t="shared" si="1"/>
        <v>209.40000000000003</v>
      </c>
      <c r="M29" s="1"/>
      <c r="AB29" s="1"/>
    </row>
    <row r="30" spans="1:41" x14ac:dyDescent="0.25">
      <c r="A30">
        <v>12223</v>
      </c>
      <c r="B30">
        <v>168.7</v>
      </c>
      <c r="C30">
        <v>-1.79409</v>
      </c>
      <c r="D30">
        <v>288.7</v>
      </c>
      <c r="E30">
        <v>-1.4482900000000001</v>
      </c>
      <c r="F30">
        <v>484.2</v>
      </c>
      <c r="G30">
        <v>-1.5865400000000001</v>
      </c>
      <c r="H30" s="3">
        <v>693.3</v>
      </c>
      <c r="I30" s="3">
        <v>-1.6285099999999999</v>
      </c>
      <c r="K30" s="5">
        <f t="shared" si="0"/>
        <v>120</v>
      </c>
      <c r="L30" s="5">
        <f t="shared" si="1"/>
        <v>209.09999999999997</v>
      </c>
      <c r="M30" s="1"/>
      <c r="AB30" s="1"/>
    </row>
    <row r="31" spans="1:41" x14ac:dyDescent="0.25">
      <c r="A31">
        <v>13334.7</v>
      </c>
      <c r="B31">
        <v>168.3</v>
      </c>
      <c r="C31">
        <v>-1.64097</v>
      </c>
      <c r="D31">
        <v>288.3</v>
      </c>
      <c r="E31">
        <v>-1.3804099999999999</v>
      </c>
      <c r="F31">
        <v>483.5</v>
      </c>
      <c r="G31">
        <v>-1.52264</v>
      </c>
      <c r="H31" s="3">
        <v>692.5</v>
      </c>
      <c r="I31" s="3">
        <v>-1.57162</v>
      </c>
      <c r="K31" s="5">
        <f t="shared" si="0"/>
        <v>120</v>
      </c>
      <c r="L31" s="5">
        <f t="shared" si="1"/>
        <v>209</v>
      </c>
      <c r="M31" s="1"/>
      <c r="AB31" s="1"/>
    </row>
    <row r="32" spans="1:41" x14ac:dyDescent="0.25">
      <c r="A32">
        <v>14677</v>
      </c>
      <c r="B32">
        <v>167.7</v>
      </c>
      <c r="C32">
        <v>-1.41357</v>
      </c>
      <c r="D32">
        <v>287.8</v>
      </c>
      <c r="E32">
        <v>-1.2556400000000001</v>
      </c>
      <c r="F32">
        <v>483.4</v>
      </c>
      <c r="G32">
        <v>-1.3548</v>
      </c>
      <c r="H32" s="3">
        <v>692.3</v>
      </c>
      <c r="I32" s="3">
        <v>-1.4511700000000001</v>
      </c>
      <c r="K32" s="5">
        <f t="shared" si="0"/>
        <v>120.10000000000002</v>
      </c>
      <c r="L32" s="5">
        <f t="shared" si="1"/>
        <v>208.89999999999998</v>
      </c>
      <c r="M32" s="1"/>
      <c r="AB32" s="1"/>
    </row>
    <row r="33" spans="1:28" x14ac:dyDescent="0.25">
      <c r="A33">
        <v>16308.8</v>
      </c>
      <c r="B33">
        <v>167.3</v>
      </c>
      <c r="C33">
        <v>-1.2108699999999999</v>
      </c>
      <c r="D33">
        <v>287.2</v>
      </c>
      <c r="E33">
        <v>-1.1386000000000001</v>
      </c>
      <c r="F33">
        <v>482.4</v>
      </c>
      <c r="G33">
        <v>-1.42784</v>
      </c>
      <c r="H33" s="3">
        <v>692</v>
      </c>
      <c r="I33" s="3">
        <v>-1.5644499999999999</v>
      </c>
      <c r="K33" s="5">
        <f t="shared" si="0"/>
        <v>119.89999999999998</v>
      </c>
      <c r="L33" s="5">
        <f t="shared" si="1"/>
        <v>209.60000000000002</v>
      </c>
      <c r="M33" s="1"/>
      <c r="AB33" s="1"/>
    </row>
    <row r="34" spans="1:28" x14ac:dyDescent="0.25">
      <c r="A34">
        <v>17940.599999999999</v>
      </c>
      <c r="B34">
        <v>167</v>
      </c>
      <c r="C34">
        <v>-0.87051199999999995</v>
      </c>
      <c r="D34">
        <v>286.89999999999998</v>
      </c>
      <c r="E34">
        <v>-0.954843</v>
      </c>
      <c r="F34">
        <v>482.4</v>
      </c>
      <c r="G34">
        <v>-1.24854</v>
      </c>
      <c r="H34" s="3">
        <v>690.4</v>
      </c>
      <c r="I34" s="3">
        <v>-1.3814200000000001</v>
      </c>
      <c r="K34" s="5">
        <f t="shared" si="0"/>
        <v>119.89999999999998</v>
      </c>
      <c r="L34" s="5">
        <f t="shared" si="1"/>
        <v>208</v>
      </c>
      <c r="M34" s="1"/>
      <c r="AB34" s="1"/>
    </row>
    <row r="35" spans="1:28" x14ac:dyDescent="0.25">
      <c r="A35">
        <v>19572.400000000001</v>
      </c>
      <c r="B35">
        <v>166.7</v>
      </c>
      <c r="C35">
        <v>-0.46889599999999998</v>
      </c>
      <c r="D35">
        <v>286.5</v>
      </c>
      <c r="E35">
        <v>-0.68623699999999999</v>
      </c>
      <c r="F35">
        <v>482.2</v>
      </c>
      <c r="G35">
        <v>-1.0582800000000001</v>
      </c>
      <c r="H35" s="3">
        <v>690.3</v>
      </c>
      <c r="I35" s="3">
        <v>-1.2452000000000001</v>
      </c>
      <c r="K35" s="5">
        <f t="shared" si="0"/>
        <v>119.80000000000001</v>
      </c>
      <c r="L35" s="5">
        <f t="shared" si="1"/>
        <v>208.09999999999997</v>
      </c>
      <c r="M35" s="1"/>
      <c r="AB35" s="1"/>
    </row>
    <row r="36" spans="1:28" x14ac:dyDescent="0.25">
      <c r="A36">
        <v>21544</v>
      </c>
      <c r="B36">
        <v>166.2</v>
      </c>
      <c r="C36">
        <v>-0.31646800000000003</v>
      </c>
      <c r="D36">
        <v>286.10000000000002</v>
      </c>
      <c r="E36">
        <v>-0.63776900000000003</v>
      </c>
      <c r="F36">
        <v>481.7</v>
      </c>
      <c r="G36">
        <v>-1.00573</v>
      </c>
      <c r="H36" s="3">
        <v>689.7</v>
      </c>
      <c r="I36" s="3">
        <v>-1.2530399999999999</v>
      </c>
      <c r="K36" s="5">
        <f t="shared" si="0"/>
        <v>119.90000000000003</v>
      </c>
      <c r="L36" s="5">
        <f t="shared" si="1"/>
        <v>208.00000000000006</v>
      </c>
      <c r="M36" s="1"/>
      <c r="AB36" s="1"/>
    </row>
    <row r="37" spans="1:28" x14ac:dyDescent="0.25">
      <c r="A37">
        <v>23939.200000000001</v>
      </c>
      <c r="B37">
        <v>166</v>
      </c>
      <c r="C37">
        <v>-3.8694199999999998E-2</v>
      </c>
      <c r="D37">
        <v>285.60000000000002</v>
      </c>
      <c r="E37">
        <v>-0.45814500000000002</v>
      </c>
      <c r="F37">
        <v>480.9</v>
      </c>
      <c r="G37">
        <v>-0.920242</v>
      </c>
      <c r="H37" s="3">
        <v>688.6</v>
      </c>
      <c r="I37" s="3">
        <v>-1.26111</v>
      </c>
      <c r="K37" s="5">
        <f t="shared" si="0"/>
        <v>119.60000000000002</v>
      </c>
      <c r="L37" s="5">
        <f t="shared" si="1"/>
        <v>207.70000000000005</v>
      </c>
      <c r="M37" s="1"/>
      <c r="AB37" s="1"/>
    </row>
    <row r="38" spans="1:28" x14ac:dyDescent="0.25">
      <c r="A38">
        <v>26334.3</v>
      </c>
      <c r="B38">
        <v>165.7</v>
      </c>
      <c r="C38">
        <v>0.26422699999999999</v>
      </c>
      <c r="D38">
        <v>285.39999999999998</v>
      </c>
      <c r="E38">
        <v>-0.36725000000000002</v>
      </c>
      <c r="F38">
        <v>480.4</v>
      </c>
      <c r="G38">
        <v>-0.95887699999999998</v>
      </c>
      <c r="H38" s="3">
        <v>688.2</v>
      </c>
      <c r="I38" s="3">
        <v>-1.21306</v>
      </c>
      <c r="K38" s="5">
        <f t="shared" si="0"/>
        <v>119.69999999999999</v>
      </c>
      <c r="L38" s="5">
        <f t="shared" si="1"/>
        <v>207.80000000000007</v>
      </c>
      <c r="M38" s="1"/>
      <c r="AB38" s="1"/>
    </row>
    <row r="39" spans="1:28" x14ac:dyDescent="0.25">
      <c r="A39">
        <v>28729.5</v>
      </c>
      <c r="B39">
        <v>165.3</v>
      </c>
      <c r="C39">
        <v>0.50599300000000003</v>
      </c>
      <c r="D39">
        <v>285.10000000000002</v>
      </c>
      <c r="E39">
        <v>-0.27044000000000001</v>
      </c>
      <c r="F39">
        <v>480.1</v>
      </c>
      <c r="G39">
        <v>-0.874448</v>
      </c>
      <c r="H39" s="3">
        <v>687.8</v>
      </c>
      <c r="I39" s="3">
        <v>-1.21784</v>
      </c>
      <c r="K39" s="5">
        <f t="shared" si="0"/>
        <v>119.80000000000001</v>
      </c>
      <c r="L39" s="5">
        <f t="shared" si="1"/>
        <v>207.69999999999993</v>
      </c>
      <c r="M39" s="1"/>
      <c r="AB39" s="1"/>
    </row>
    <row r="40" spans="1:28" x14ac:dyDescent="0.25">
      <c r="A40">
        <v>31622</v>
      </c>
      <c r="B40">
        <v>165.1</v>
      </c>
      <c r="C40">
        <v>0.89621700000000004</v>
      </c>
      <c r="D40">
        <v>284.2</v>
      </c>
      <c r="E40">
        <v>-0.11107300000000001</v>
      </c>
      <c r="F40">
        <v>480</v>
      </c>
      <c r="G40">
        <v>-0.75101399999999996</v>
      </c>
      <c r="H40" s="3">
        <v>686.9</v>
      </c>
      <c r="I40" s="3">
        <v>-1.1719999999999999</v>
      </c>
      <c r="K40" s="5">
        <f t="shared" si="0"/>
        <v>119.1</v>
      </c>
      <c r="L40" s="5">
        <f t="shared" si="1"/>
        <v>206.89999999999998</v>
      </c>
      <c r="M40" s="1"/>
      <c r="AB40" s="1"/>
    </row>
    <row r="41" spans="1:28" x14ac:dyDescent="0.25">
      <c r="A41">
        <v>35137.599999999999</v>
      </c>
      <c r="B41">
        <v>164.7</v>
      </c>
      <c r="C41">
        <v>1.25285</v>
      </c>
      <c r="D41">
        <v>284.2</v>
      </c>
      <c r="E41">
        <v>0.104381</v>
      </c>
      <c r="F41">
        <v>479.8</v>
      </c>
      <c r="G41">
        <v>-0.72211599999999998</v>
      </c>
      <c r="H41" s="3">
        <v>686.8</v>
      </c>
      <c r="I41" s="3">
        <v>-1.165</v>
      </c>
      <c r="K41" s="5">
        <f t="shared" si="0"/>
        <v>119.5</v>
      </c>
      <c r="L41" s="5">
        <f t="shared" si="1"/>
        <v>206.99999999999994</v>
      </c>
      <c r="M41" s="1"/>
      <c r="AB41" s="1"/>
    </row>
    <row r="42" spans="1:28" x14ac:dyDescent="0.25">
      <c r="A42">
        <v>38653.199999999997</v>
      </c>
      <c r="B42">
        <v>164.5</v>
      </c>
      <c r="C42">
        <v>1.6481600000000001</v>
      </c>
      <c r="D42">
        <v>283.89999999999998</v>
      </c>
      <c r="E42">
        <v>0.28490599999999999</v>
      </c>
      <c r="F42">
        <v>479.5</v>
      </c>
      <c r="G42">
        <v>-0.63921799999999995</v>
      </c>
      <c r="H42" s="3">
        <v>686.3</v>
      </c>
      <c r="I42" s="3">
        <v>-1.1783999999999999</v>
      </c>
      <c r="K42" s="5">
        <f t="shared" si="0"/>
        <v>119.39999999999998</v>
      </c>
      <c r="L42" s="5">
        <f t="shared" si="1"/>
        <v>206.79999999999995</v>
      </c>
      <c r="M42" s="1"/>
      <c r="AB42" s="1"/>
    </row>
    <row r="43" spans="1:28" x14ac:dyDescent="0.25">
      <c r="A43">
        <v>42168.9</v>
      </c>
      <c r="B43">
        <v>164.2</v>
      </c>
      <c r="C43">
        <v>1.96258</v>
      </c>
      <c r="D43">
        <v>283.8</v>
      </c>
      <c r="E43">
        <v>0.43104300000000001</v>
      </c>
      <c r="F43">
        <v>479.1</v>
      </c>
      <c r="G43">
        <v>-0.59856200000000004</v>
      </c>
      <c r="H43" s="3">
        <v>685.8</v>
      </c>
      <c r="I43" s="3">
        <v>-1.1790700000000001</v>
      </c>
      <c r="K43" s="5">
        <f t="shared" si="0"/>
        <v>119.60000000000002</v>
      </c>
      <c r="L43" s="5">
        <f t="shared" si="1"/>
        <v>206.69999999999993</v>
      </c>
      <c r="M43" s="1"/>
      <c r="AB43" s="1"/>
    </row>
    <row r="44" spans="1:28" x14ac:dyDescent="0.25">
      <c r="A44">
        <v>46415</v>
      </c>
      <c r="B44">
        <v>163.9</v>
      </c>
      <c r="C44">
        <v>2.5016099999999999</v>
      </c>
      <c r="D44">
        <v>283.3</v>
      </c>
      <c r="E44">
        <v>0.72989800000000005</v>
      </c>
      <c r="F44">
        <v>479</v>
      </c>
      <c r="G44">
        <v>-0.44521500000000003</v>
      </c>
      <c r="H44" s="3">
        <v>685.4</v>
      </c>
      <c r="I44" s="3">
        <v>-1.1085100000000001</v>
      </c>
      <c r="K44" s="5">
        <f t="shared" si="0"/>
        <v>119.4</v>
      </c>
      <c r="L44" s="5">
        <f t="shared" si="1"/>
        <v>206.39999999999998</v>
      </c>
      <c r="M44" s="1"/>
      <c r="AB44" s="1"/>
    </row>
    <row r="45" spans="1:28" x14ac:dyDescent="0.25">
      <c r="A45">
        <v>51575.199999999997</v>
      </c>
      <c r="B45">
        <v>163.69999999999999</v>
      </c>
      <c r="C45">
        <v>2.8559399999999999</v>
      </c>
      <c r="D45">
        <v>283.10000000000002</v>
      </c>
      <c r="E45">
        <v>0.81185700000000005</v>
      </c>
      <c r="F45">
        <v>478.4</v>
      </c>
      <c r="G45">
        <v>-0.53246599999999999</v>
      </c>
      <c r="H45" s="3">
        <v>684.9</v>
      </c>
      <c r="I45" s="3">
        <v>-1.26858</v>
      </c>
      <c r="K45" s="5">
        <f t="shared" si="0"/>
        <v>119.40000000000003</v>
      </c>
      <c r="L45" s="5">
        <f t="shared" si="1"/>
        <v>206.5</v>
      </c>
      <c r="M45" s="1"/>
      <c r="AB45" s="1"/>
    </row>
    <row r="46" spans="1:28" x14ac:dyDescent="0.25">
      <c r="A46">
        <v>56735.5</v>
      </c>
      <c r="B46">
        <v>163.5</v>
      </c>
      <c r="C46">
        <v>3.47174</v>
      </c>
      <c r="D46">
        <v>282.8</v>
      </c>
      <c r="E46">
        <v>1.1616</v>
      </c>
      <c r="F46">
        <v>478.2</v>
      </c>
      <c r="G46">
        <v>-0.34081699999999998</v>
      </c>
      <c r="H46" s="3">
        <v>684.4</v>
      </c>
      <c r="I46" s="3">
        <v>-1.1625099999999999</v>
      </c>
      <c r="K46" s="5">
        <f t="shared" si="0"/>
        <v>119.30000000000001</v>
      </c>
      <c r="L46" s="5">
        <f t="shared" si="1"/>
        <v>206.2</v>
      </c>
      <c r="M46" s="1"/>
      <c r="AB46" s="1"/>
    </row>
    <row r="47" spans="1:28" x14ac:dyDescent="0.25">
      <c r="A47">
        <v>61895.7</v>
      </c>
      <c r="B47">
        <v>163.19999999999999</v>
      </c>
      <c r="C47">
        <v>3.8050000000000002</v>
      </c>
      <c r="D47">
        <v>282.60000000000002</v>
      </c>
      <c r="E47">
        <v>1.2330700000000001</v>
      </c>
      <c r="F47">
        <v>477.8</v>
      </c>
      <c r="G47">
        <v>-0.45302799999999999</v>
      </c>
      <c r="H47" s="3">
        <v>683.9</v>
      </c>
      <c r="I47" s="3">
        <v>-1.32003</v>
      </c>
      <c r="K47" s="5">
        <f t="shared" si="0"/>
        <v>119.40000000000003</v>
      </c>
      <c r="L47" s="5">
        <f t="shared" si="1"/>
        <v>206.09999999999997</v>
      </c>
      <c r="M47" s="1"/>
      <c r="AB47" s="1"/>
    </row>
    <row r="48" spans="1:28" x14ac:dyDescent="0.25">
      <c r="A48">
        <v>68129</v>
      </c>
      <c r="B48">
        <v>162.9</v>
      </c>
      <c r="C48">
        <v>4.4503700000000004</v>
      </c>
      <c r="D48">
        <v>282.2</v>
      </c>
      <c r="E48">
        <v>1.56254</v>
      </c>
      <c r="F48">
        <v>477.7</v>
      </c>
      <c r="G48">
        <v>-0.29854799999999998</v>
      </c>
      <c r="H48" s="3">
        <v>683.4</v>
      </c>
      <c r="I48" s="3">
        <v>-1.2589699999999999</v>
      </c>
      <c r="K48" s="5">
        <f t="shared" si="0"/>
        <v>119.29999999999998</v>
      </c>
      <c r="L48" s="5">
        <f t="shared" si="1"/>
        <v>205.7</v>
      </c>
      <c r="M48" s="1"/>
      <c r="AB48" s="1"/>
    </row>
    <row r="49" spans="1:28" x14ac:dyDescent="0.25">
      <c r="A49">
        <v>75703.199999999997</v>
      </c>
      <c r="B49">
        <v>162.69999999999999</v>
      </c>
      <c r="C49">
        <v>5.0108300000000003</v>
      </c>
      <c r="D49">
        <v>281.8</v>
      </c>
      <c r="E49">
        <v>1.7549999999999999</v>
      </c>
      <c r="F49">
        <v>477.3</v>
      </c>
      <c r="G49">
        <v>-0.34244599999999997</v>
      </c>
      <c r="H49" s="3">
        <v>682.9</v>
      </c>
      <c r="I49" s="3">
        <v>-1.4400999999999999</v>
      </c>
      <c r="K49" s="5">
        <f t="shared" si="0"/>
        <v>119.10000000000002</v>
      </c>
      <c r="L49" s="5">
        <f t="shared" si="1"/>
        <v>205.59999999999997</v>
      </c>
      <c r="M49" s="1"/>
      <c r="AB49" s="1"/>
    </row>
    <row r="50" spans="1:28" x14ac:dyDescent="0.25">
      <c r="A50">
        <v>83277.399999999994</v>
      </c>
      <c r="B50">
        <v>162.4</v>
      </c>
      <c r="C50">
        <v>5.7612100000000002</v>
      </c>
      <c r="D50">
        <v>281.60000000000002</v>
      </c>
      <c r="E50">
        <v>2.1328900000000002</v>
      </c>
      <c r="F50">
        <v>476.9</v>
      </c>
      <c r="G50">
        <v>-0.190885</v>
      </c>
      <c r="H50" s="3">
        <v>682.4</v>
      </c>
      <c r="I50" s="3">
        <v>-1.38432</v>
      </c>
      <c r="K50" s="5">
        <f t="shared" si="0"/>
        <v>119.20000000000002</v>
      </c>
      <c r="L50" s="5">
        <f t="shared" si="1"/>
        <v>205.5</v>
      </c>
      <c r="M50" s="1"/>
      <c r="AB50" s="1"/>
    </row>
    <row r="51" spans="1:28" x14ac:dyDescent="0.25">
      <c r="A51">
        <v>90851.6</v>
      </c>
      <c r="B51">
        <v>162</v>
      </c>
      <c r="C51">
        <v>6.5663299999999998</v>
      </c>
      <c r="D51">
        <v>281.39999999999998</v>
      </c>
      <c r="E51">
        <v>2.54935</v>
      </c>
      <c r="F51">
        <v>476.5</v>
      </c>
      <c r="G51">
        <v>1.6172999999999999E-3</v>
      </c>
      <c r="H51" s="3">
        <v>681.9</v>
      </c>
      <c r="I51" s="3">
        <v>-1.31589</v>
      </c>
      <c r="K51" s="5">
        <f t="shared" si="0"/>
        <v>119.39999999999998</v>
      </c>
      <c r="L51" s="5">
        <f t="shared" si="1"/>
        <v>205.39999999999998</v>
      </c>
      <c r="M51" s="1"/>
      <c r="AB51" s="1"/>
    </row>
    <row r="52" spans="1:28" x14ac:dyDescent="0.25">
      <c r="A52">
        <v>100000</v>
      </c>
      <c r="B52">
        <v>161.69999999999999</v>
      </c>
      <c r="C52">
        <v>7.2875699999999997</v>
      </c>
      <c r="D52">
        <v>281</v>
      </c>
      <c r="E52">
        <v>2.8079200000000002</v>
      </c>
      <c r="F52">
        <v>476.3</v>
      </c>
      <c r="G52">
        <v>-4.9546100000000003E-2</v>
      </c>
      <c r="H52" s="3">
        <v>681.4</v>
      </c>
      <c r="I52" s="3">
        <v>-1.48142</v>
      </c>
      <c r="K52" s="5">
        <f t="shared" si="0"/>
        <v>119.30000000000001</v>
      </c>
      <c r="L52" s="5">
        <f t="shared" si="1"/>
        <v>205.09999999999997</v>
      </c>
      <c r="M52" s="1"/>
      <c r="AB52" s="1"/>
    </row>
    <row r="53" spans="1:28" x14ac:dyDescent="0.25">
      <c r="L53" s="4"/>
      <c r="M53" s="1"/>
      <c r="AB53" s="1"/>
    </row>
    <row r="54" spans="1:28" x14ac:dyDescent="0.25">
      <c r="L54" s="4"/>
      <c r="M54" s="1"/>
    </row>
    <row r="55" spans="1:28" x14ac:dyDescent="0.25">
      <c r="L55" s="4"/>
      <c r="M55" s="1"/>
    </row>
    <row r="56" spans="1:28" x14ac:dyDescent="0.25">
      <c r="L56" s="4"/>
    </row>
    <row r="57" spans="1:28" x14ac:dyDescent="0.25">
      <c r="L57" s="4"/>
    </row>
    <row r="58" spans="1:28" x14ac:dyDescent="0.25">
      <c r="L58" s="4"/>
    </row>
    <row r="59" spans="1:28" x14ac:dyDescent="0.25">
      <c r="L59" s="4"/>
    </row>
  </sheetData>
  <mergeCells count="11">
    <mergeCell ref="AB1:AC3"/>
    <mergeCell ref="U1:Z3"/>
    <mergeCell ref="B2:C2"/>
    <mergeCell ref="D2:E2"/>
    <mergeCell ref="M1:N1"/>
    <mergeCell ref="B1:I1"/>
    <mergeCell ref="Q1:R1"/>
    <mergeCell ref="F2:G2"/>
    <mergeCell ref="H2:I2"/>
    <mergeCell ref="O1:P1"/>
    <mergeCell ref="K2:L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D E E A A B Q S w M E F A A C A A g A I 6 B Z U g l V u P 6 k A A A A 9 g A A A B I A H A B D b 2 5 m a W c v U G F j a 2 F n Z S 5 4 b W w g o h g A K K A U A A A A A A A A A A A A A A A A A A A A A A A A A A A A e 7 9 7 v 4 1 9 R W 6 O Q l l q U X F m f p 6 t k q G e g Z J C c U l i X k p i T n 5 e q q 1 S X r 6 S v R 0 v l 0 1 A Y n J 2 Y n q q A l B 1 X r F V R X G K r V J G S U m B l b 5 + e X m 5 X r m x X n 5 R u r 6 R g Y G h f o S v T 3 B y R m p u o h J c c S Z h x b q Z e S B r k 1 O V 7 G z C I K 6 x M 9 K z s N A z M g C 6 y U Y f J m b j m 5 m H k D c C y o F k k Q R t n E t z S k q L U u 0 K S n Q D Q m z 0 Y V w b f a g X 7 A B Q S w M E F A A C A A g A I 6 B Z U l N y O C y b A A A A 4 Q A A A B M A H A B b Q 2 9 u d G V u d F 9 U e X B l c 1 0 u e G 1 s I K I Y A C i g F A A A A A A A A A A A A A A A A A A A A A A A A A A A A G 2 O P Q 7 C M A x G r x J 5 b 1 0 Y E E J N G Y A b c I E o u D + i c a L G R e V s D B y J K 5 C 2 a 0 d / f s + f f 5 9 v e Z 5 c r 1 4 0 x M 6 z h l 1 e g C K 2 / t F x o 2 G U O j v C u S r v 7 0 B R J Z S j h l Y k n B C j b c m Z m P t A n D a 1 H 5 y R N A 4 N B m O f p i H c F 8 U B r W c h l k z m G 1 C V V 6 r N 2 I u 6 T S l e a 5 M O 6 r J y c 5 U G o U l w i X H T c F t 8 6 E 3 H i 4 H L w 9 U f U E s D B B Q A A g A I A C O g W V K 7 H k i R N A E A A M E H A A A T A B w A R m 9 y b X V s Y X M v U 2 V j d G l v b j E u b S C i G A A o o B Q A A A A A A A A A A A A A A A A A A A A A A A A A A A D t k 0 F L w z A U g O + F / o c Q L y 2 E Q j v n n N J T q z c F 1 9 6 s h 9 q 9 b c U 0 K X 3 p d I z 9 d z M 6 W R W D o H h Q m k u S 7 4 X 3 k n w 8 h E K V U p C k m / 1 L 2 7 I t X O U N z E k E n M 8 A W 6 6 Q h I S D s i 2 i R y L b p g B N I l x 7 s S z a C o R y r k s O X i S F 0 h t 0 a H y R x Y B P S t Z Z K u t Y P o s b y L F t Y H 8 Y s 0 P a r F f C K 3 B N X X Y f A y + r U k E T U k Y Z i S R v K 4 H h l J E r U c h 5 K Z a h H 4 w D R u 5 a q S B R G w 7 h c e n d S g E P L u u u e k K j V S 6 W + i 3 p p g a q 7 5 z m j / p Q 2 u Q C F 7 K p u u z 7 I D r d u 9 h 2 S z v q 6 + p K R 4 i C F 7 V j 5 I 0 H B j 4 y 8 F M D H x v 4 m Y F P D P z c w K f v + M 6 1 r V J 8 + i 1 9 5 z N Y / L L y Y 4 U v j E 8 G 4 9 8 x q E O 9 v n U C l / 7 Q J N m r J E P 7 / o X 2 / S B / N M j / 7 / J f A V B L A Q I t A B Q A A g A I A C O g W V I J V b j + p A A A A P Y A A A A S A A A A A A A A A A A A A A A A A A A A A A B D b 2 5 m a W c v U G F j a 2 F n Z S 5 4 b W x Q S w E C L Q A U A A I A C A A j o F l S U 3 I 4 L J s A A A D h A A A A E w A A A A A A A A A A A A A A A A D w A A A A W 0 N v b n R l b n R f V H l w Z X N d L n h t b F B L A Q I t A B Q A A g A I A C O g W V K 7 H k i R N A E A A M E H A A A T A A A A A A A A A A A A A A A A A N g B A A B G b 3 J t d W x h c y 9 T Z W N 0 a W 9 u M S 5 t U E s F B g A A A A A D A A M A w g A A A F k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I t A A A A A A A A 8 C w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0 N l b G x S Z X N 1 b H R z P C 9 J d G V t U G F 0 a D 4 8 L 0 l 0 Z W 1 M b 2 N h d G l v b j 4 8 U 3 R h Y m x l R W 5 0 c m l l c z 4 8 R W 5 0 c n k g V H l w Z T 0 i Q W R k Z W R U b 0 R h d G F N b 2 R l b C I g V m F s d W U 9 I m w w I i A v P j x F b n R y e S B U e X B l P S J O Y W 1 l V X B k Y X R l Z E F m d G V y R m l s b C I g V m F s d W U 9 I m w w I i A v P j x F b n R y e S B U e X B l P S J G a W x s Q 2 9 1 b n Q i I F Z h b H V l P S J s N C I g L z 4 8 R W 5 0 c n k g V H l w Z T 0 i R m l s b E V u Y W J s Z W Q i I F Z h b H V l P S J s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M i 0 y N V Q x O D o x N j o z N C 4 2 M T E 4 M D k 1 W i I g L z 4 8 R W 5 0 c n k g V H l w Z T 0 i R m l s b E N v b H V t b l R 5 c G V z I i B W Y W x 1 Z T 0 i c 0 J n W U d C Z 1 l H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1 0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F R v R G F 0 Y U 1 v Z G V s R W 5 h Y m x l Z C I g V m F s d W U 9 I m w w I i A v P j x F b n R y e S B U e X B l P S J J c 1 B y a X Z h d G U i I F Z h b H V l P S J s M C I g L z 4 8 R W 5 0 c n k g V H l w Z T 0 i U m V s Y X R p b 2 5 z a G l w S W 5 m b 0 N v b n R h a W 5 l c i I g V m F s d W U 9 I n N 7 J n F 1 b 3 Q 7 Y 2 9 s d W 1 u Q 2 9 1 b n Q m c X V v d D s 6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2 V s b F J l c 3 V s d H M v Q X V 0 b 1 J l b W 9 2 Z W R D b 2 x 1 b W 5 z M S 5 7 Q 2 9 s d W 1 u M S w w f S Z x d W 9 0 O y w m c X V v d D t T Z W N 0 a W 9 u M S 9 D Z W x s U m V z d W x 0 c y 9 B d X R v U m V t b 3 Z l Z E N v b H V t b n M x L n t D b 2 x 1 b W 4 y L D F 9 J n F 1 b 3 Q 7 L C Z x d W 9 0 O 1 N l Y 3 R p b 2 4 x L 0 N l b G x S Z X N 1 b H R z L 0 F 1 d G 9 S Z W 1 v d m V k Q 2 9 s d W 1 u c z E u e 0 N v b H V t b j M s M n 0 m c X V v d D s s J n F 1 b 3 Q 7 U 2 V j d G l v b j E v Q 2 V s b F J l c 3 V s d H M v Q X V 0 b 1 J l b W 9 2 Z W R D b 2 x 1 b W 5 z M S 5 7 Q 2 9 s d W 1 u N C w z f S Z x d W 9 0 O y w m c X V v d D t T Z W N 0 a W 9 u M S 9 D Z W x s U m V z d W x 0 c y 9 B d X R v U m V t b 3 Z l Z E N v b H V t b n M x L n t D b 2 x 1 b W 4 1 L D R 9 J n F 1 b 3 Q 7 L C Z x d W 9 0 O 1 N l Y 3 R p b 2 4 x L 0 N l b G x S Z X N 1 b H R z L 0 F 1 d G 9 S Z W 1 v d m V k Q 2 9 s d W 1 u c z E u e 0 N v b H V t b j Y s N X 0 m c X V v d D s s J n F 1 b 3 Q 7 U 2 V j d G l v b j E v Q 2 V s b F J l c 3 V s d H M v Q X V 0 b 1 J l b W 9 2 Z W R D b 2 x 1 b W 5 z M S 5 7 Q 2 9 s d W 1 u N y w 2 f S Z x d W 9 0 O y w m c X V v d D t T Z W N 0 a W 9 u M S 9 D Z W x s U m V z d W x 0 c y 9 B d X R v U m V t b 3 Z l Z E N v b H V t b n M x L n t D b 2 x 1 b W 4 4 L D d 9 J n F 1 b 3 Q 7 L C Z x d W 9 0 O 1 N l Y 3 R p b 2 4 x L 0 N l b G x S Z X N 1 b H R z L 0 F 1 d G 9 S Z W 1 v d m V k Q 2 9 s d W 1 u c z E u e 0 N v b H V t b j k s O H 0 m c X V v d D t d L C Z x d W 9 0 O 0 N v b H V t b k N v d W 5 0 J n F 1 b 3 Q 7 O j k s J n F 1 b 3 Q 7 S 2 V 5 Q 2 9 s d W 1 u T m F t Z X M m c X V v d D s 6 W 1 0 s J n F 1 b 3 Q 7 Q 2 9 s d W 1 u S W R l b n R p d G l l c y Z x d W 9 0 O z p b J n F 1 b 3 Q 7 U 2 V j d G l v b j E v Q 2 V s b F J l c 3 V s d H M v Q X V 0 b 1 J l b W 9 2 Z W R D b 2 x 1 b W 5 z M S 5 7 Q 2 9 s d W 1 u M S w w f S Z x d W 9 0 O y w m c X V v d D t T Z W N 0 a W 9 u M S 9 D Z W x s U m V z d W x 0 c y 9 B d X R v U m V t b 3 Z l Z E N v b H V t b n M x L n t D b 2 x 1 b W 4 y L D F 9 J n F 1 b 3 Q 7 L C Z x d W 9 0 O 1 N l Y 3 R p b 2 4 x L 0 N l b G x S Z X N 1 b H R z L 0 F 1 d G 9 S Z W 1 v d m V k Q 2 9 s d W 1 u c z E u e 0 N v b H V t b j M s M n 0 m c X V v d D s s J n F 1 b 3 Q 7 U 2 V j d G l v b j E v Q 2 V s b F J l c 3 V s d H M v Q X V 0 b 1 J l b W 9 2 Z W R D b 2 x 1 b W 5 z M S 5 7 Q 2 9 s d W 1 u N C w z f S Z x d W 9 0 O y w m c X V v d D t T Z W N 0 a W 9 u M S 9 D Z W x s U m V z d W x 0 c y 9 B d X R v U m V t b 3 Z l Z E N v b H V t b n M x L n t D b 2 x 1 b W 4 1 L D R 9 J n F 1 b 3 Q 7 L C Z x d W 9 0 O 1 N l Y 3 R p b 2 4 x L 0 N l b G x S Z X N 1 b H R z L 0 F 1 d G 9 S Z W 1 v d m V k Q 2 9 s d W 1 u c z E u e 0 N v b H V t b j Y s N X 0 m c X V v d D s s J n F 1 b 3 Q 7 U 2 V j d G l v b j E v Q 2 V s b F J l c 3 V s d H M v Q X V 0 b 1 J l b W 9 2 Z W R D b 2 x 1 b W 5 z M S 5 7 Q 2 9 s d W 1 u N y w 2 f S Z x d W 9 0 O y w m c X V v d D t T Z W N 0 a W 9 u M S 9 D Z W x s U m V z d W x 0 c y 9 B d X R v U m V t b 3 Z l Z E N v b H V t b n M x L n t D b 2 x 1 b W 4 4 L D d 9 J n F 1 b 3 Q 7 L C Z x d W 9 0 O 1 N l Y 3 R p b 2 4 x L 0 N l b G x S Z X N 1 b H R z L 0 F 1 d G 9 S Z W 1 v d m V k Q 2 9 s d W 1 u c z E u e 0 N v b H V t b j k s O H 0 m c X V v d D t d L C Z x d W 9 0 O 1 J l b G F 0 a W 9 u c 2 h p c E l u Z m 8 m c X V v d D s 6 W 1 1 9 I i A v P j x F b n R y e S B U e X B l P S J S Z X N 1 b H R U e X B l I i B W Y W x 1 Z T 0 i c 0 V 4 Y 2 V w d G l v b i I g L z 4 8 R W 5 0 c n k g V H l w Z T 0 i R m l s b E 9 i a m V j d F R 5 c G U i I F Z h b H V l P S J z Q 2 9 u b m V j d G l v b k 9 u b H k i I C 8 + P E V u d H J 5 I F R 5 c G U 9 I k J 1 Z m Z l c k 5 l e H R S Z W Z y Z X N o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U m V m U m V z d W x 0 c z w v S X R l b V B h d G g + P C 9 J d G V t T G 9 j Y X R p b 2 4 + P F N 0 Y W J s Z U V u d H J p Z X M + P E V u d H J 5 I F R 5 c G U 9 I k F k Z G V k V G 9 E Y X R h T W 9 k Z W w i I F Z h b H V l P S J s M C I g L z 4 8 R W 5 0 c n k g V H l w Z T 0 i T m F t Z V V w Z G F 0 Z W R B Z n R l c k Z p b G w i I F Z h b H V l P S J s M C I g L z 4 8 R W 5 0 c n k g V H l w Z T 0 i R m l s b E N v d W 5 0 I i B W Y W x 1 Z T 0 i b D Q i I C 8 + P E V u d H J 5 I F R 5 c G U 9 I k Z p b G x F b m F i b G V k I i B W Y W x 1 Z T 0 i b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I t M j V U M T g 6 M T c 6 M D A u M j U 5 M T U 5 M F o i I C 8 + P E V u d H J 5 I F R 5 c G U 9 I k Z p b G x D b 2 x 1 b W 5 U e X B l c y I g V m F s d W U 9 I n N C Z 1 l H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F R v R G F 0 Y U 1 v Z G V s R W 5 h Y m x l Z C I g V m F s d W U 9 I m w w I i A v P j x F b n R y e S B U e X B l P S J J c 1 B y a X Z h d G U i I F Z h b H V l P S J s M C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m V m U m V z d W x 0 c y 9 B d X R v U m V t b 3 Z l Z E N v b H V t b n M x L n t D b 2 x 1 b W 4 x L D B 9 J n F 1 b 3 Q 7 L C Z x d W 9 0 O 1 N l Y 3 R p b 2 4 x L 1 J l Z l J l c 3 V s d H M v Q X V 0 b 1 J l b W 9 2 Z W R D b 2 x 1 b W 5 z M S 5 7 Q 2 9 s d W 1 u M i w x f S Z x d W 9 0 O y w m c X V v d D t T Z W N 0 a W 9 u M S 9 S Z W Z S Z X N 1 b H R z L 0 F 1 d G 9 S Z W 1 v d m V k Q 2 9 s d W 1 u c z E u e 0 N v b H V t b j M s M n 0 m c X V v d D s s J n F 1 b 3 Q 7 U 2 V j d G l v b j E v U m V m U m V z d W x 0 c y 9 B d X R v U m V t b 3 Z l Z E N v b H V t b n M x L n t D b 2 x 1 b W 4 0 L D N 9 J n F 1 b 3 Q 7 L C Z x d W 9 0 O 1 N l Y 3 R p b 2 4 x L 1 J l Z l J l c 3 V s d H M v Q X V 0 b 1 J l b W 9 2 Z W R D b 2 x 1 b W 5 z M S 5 7 Q 2 9 s d W 1 u N S w 0 f S Z x d W 9 0 O y w m c X V v d D t T Z W N 0 a W 9 u M S 9 S Z W Z S Z X N 1 b H R z L 0 F 1 d G 9 S Z W 1 v d m V k Q 2 9 s d W 1 u c z E u e 0 N v b H V t b j Y s N X 0 m c X V v d D s s J n F 1 b 3 Q 7 U 2 V j d G l v b j E v U m V m U m V z d W x 0 c y 9 B d X R v U m V t b 3 Z l Z E N v b H V t b n M x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1 J l Z l J l c 3 V s d H M v Q X V 0 b 1 J l b W 9 2 Z W R D b 2 x 1 b W 5 z M S 5 7 Q 2 9 s d W 1 u M S w w f S Z x d W 9 0 O y w m c X V v d D t T Z W N 0 a W 9 u M S 9 S Z W Z S Z X N 1 b H R z L 0 F 1 d G 9 S Z W 1 v d m V k Q 2 9 s d W 1 u c z E u e 0 N v b H V t b j I s M X 0 m c X V v d D s s J n F 1 b 3 Q 7 U 2 V j d G l v b j E v U m V m U m V z d W x 0 c y 9 B d X R v U m V t b 3 Z l Z E N v b H V t b n M x L n t D b 2 x 1 b W 4 z L D J 9 J n F 1 b 3 Q 7 L C Z x d W 9 0 O 1 N l Y 3 R p b 2 4 x L 1 J l Z l J l c 3 V s d H M v Q X V 0 b 1 J l b W 9 2 Z W R D b 2 x 1 b W 5 z M S 5 7 Q 2 9 s d W 1 u N C w z f S Z x d W 9 0 O y w m c X V v d D t T Z W N 0 a W 9 u M S 9 S Z W Z S Z X N 1 b H R z L 0 F 1 d G 9 S Z W 1 v d m V k Q 2 9 s d W 1 u c z E u e 0 N v b H V t b j U s N H 0 m c X V v d D s s J n F 1 b 3 Q 7 U 2 V j d G l v b j E v U m V m U m V z d W x 0 c y 9 B d X R v U m V t b 3 Z l Z E N v b H V t b n M x L n t D b 2 x 1 b W 4 2 L D V 9 J n F 1 b 3 Q 7 L C Z x d W 9 0 O 1 N l Y 3 R p b 2 4 x L 1 J l Z l J l c 3 V s d H M v Q X V 0 b 1 J l b W 9 2 Z W R D b 2 x 1 b W 5 z M S 5 7 Q 2 9 s d W 1 u N y w 2 f S Z x d W 9 0 O 1 0 s J n F 1 b 3 Q 7 U m V s Y X R p b 2 5 z a G l w S W 5 m b y Z x d W 9 0 O z p b X X 0 i I C 8 + P E V u d H J 5 I F R 5 c G U 9 I l J l c 3 V s d F R 5 c G U i I F Z h b H V l P S J z R X h j Z X B 0 a W 9 u I i A v P j x F b n R y e S B U e X B l P S J G a W x s T 2 J q Z W N 0 V H l w Z S I g V m F s d W U 9 I n N D b 2 5 u Z W N 0 a W 9 u T 2 5 s e S I g L z 4 8 R W 5 0 c n k g V H l w Z T 0 i Q n V m Z m V y T m V 4 d F J l Z n J l c 2 g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D Z W x s U m V z d W x 0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Z W x s U m V z d W x 0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Z l J l c 3 V s d H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m V m U m V z d W x 0 c y 9 D a G F u Z 2 V k J T I w V H l w Z T w v S X R l b V B h d G g + P C 9 J d G V t T G 9 j Y X R p b 2 4 + P F N 0 Y W J s Z U V u d H J p Z X M g L z 4 8 L 0 l 0 Z W 0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Z W x s U m V z d W x 0 c y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I t M j V U M T k 6 N T I 6 M T k u N D A 5 N D k z N 1 o i I C 8 + P E V u d H J 5 I F R 5 c G U 9 I k Z p b G x D b 2 x 1 b W 5 U e X B l c y I g V m F s d W U 9 I n N C Z 1 l H Q m d Z R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Z W x s U m V z d W x 0 c y A o M i k v Q X V 0 b 1 J l b W 9 2 Z W R D b 2 x 1 b W 5 z M S 5 7 Q 2 9 s d W 1 u M S w w f S Z x d W 9 0 O y w m c X V v d D t T Z W N 0 a W 9 u M S 9 D Z W x s U m V z d W x 0 c y A o M i k v Q X V 0 b 1 J l b W 9 2 Z W R D b 2 x 1 b W 5 z M S 5 7 Q 2 9 s d W 1 u M i w x f S Z x d W 9 0 O y w m c X V v d D t T Z W N 0 a W 9 u M S 9 D Z W x s U m V z d W x 0 c y A o M i k v Q X V 0 b 1 J l b W 9 2 Z W R D b 2 x 1 b W 5 z M S 5 7 Q 2 9 s d W 1 u M y w y f S Z x d W 9 0 O y w m c X V v d D t T Z W N 0 a W 9 u M S 9 D Z W x s U m V z d W x 0 c y A o M i k v Q X V 0 b 1 J l b W 9 2 Z W R D b 2 x 1 b W 5 z M S 5 7 Q 2 9 s d W 1 u N C w z f S Z x d W 9 0 O y w m c X V v d D t T Z W N 0 a W 9 u M S 9 D Z W x s U m V z d W x 0 c y A o M i k v Q X V 0 b 1 J l b W 9 2 Z W R D b 2 x 1 b W 5 z M S 5 7 Q 2 9 s d W 1 u N S w 0 f S Z x d W 9 0 O y w m c X V v d D t T Z W N 0 a W 9 u M S 9 D Z W x s U m V z d W x 0 c y A o M i k v Q X V 0 b 1 J l b W 9 2 Z W R D b 2 x 1 b W 5 z M S 5 7 Q 2 9 s d W 1 u N i w 1 f S Z x d W 9 0 O y w m c X V v d D t T Z W N 0 a W 9 u M S 9 D Z W x s U m V z d W x 0 c y A o M i k v Q X V 0 b 1 J l b W 9 2 Z W R D b 2 x 1 b W 5 z M S 5 7 Q 2 9 s d W 1 u N y w 2 f S Z x d W 9 0 O y w m c X V v d D t T Z W N 0 a W 9 u M S 9 D Z W x s U m V z d W x 0 c y A o M i k v Q X V 0 b 1 J l b W 9 2 Z W R D b 2 x 1 b W 5 z M S 5 7 Q 2 9 s d W 1 u O C w 3 f S Z x d W 9 0 O y w m c X V v d D t T Z W N 0 a W 9 u M S 9 D Z W x s U m V z d W x 0 c y A o M i k v Q X V 0 b 1 J l b W 9 2 Z W R D b 2 x 1 b W 5 z M S 5 7 Q 2 9 s d W 1 u O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D Z W x s U m V z d W x 0 c y A o M i k v Q X V 0 b 1 J l b W 9 2 Z W R D b 2 x 1 b W 5 z M S 5 7 Q 2 9 s d W 1 u M S w w f S Z x d W 9 0 O y w m c X V v d D t T Z W N 0 a W 9 u M S 9 D Z W x s U m V z d W x 0 c y A o M i k v Q X V 0 b 1 J l b W 9 2 Z W R D b 2 x 1 b W 5 z M S 5 7 Q 2 9 s d W 1 u M i w x f S Z x d W 9 0 O y w m c X V v d D t T Z W N 0 a W 9 u M S 9 D Z W x s U m V z d W x 0 c y A o M i k v Q X V 0 b 1 J l b W 9 2 Z W R D b 2 x 1 b W 5 z M S 5 7 Q 2 9 s d W 1 u M y w y f S Z x d W 9 0 O y w m c X V v d D t T Z W N 0 a W 9 u M S 9 D Z W x s U m V z d W x 0 c y A o M i k v Q X V 0 b 1 J l b W 9 2 Z W R D b 2 x 1 b W 5 z M S 5 7 Q 2 9 s d W 1 u N C w z f S Z x d W 9 0 O y w m c X V v d D t T Z W N 0 a W 9 u M S 9 D Z W x s U m V z d W x 0 c y A o M i k v Q X V 0 b 1 J l b W 9 2 Z W R D b 2 x 1 b W 5 z M S 5 7 Q 2 9 s d W 1 u N S w 0 f S Z x d W 9 0 O y w m c X V v d D t T Z W N 0 a W 9 u M S 9 D Z W x s U m V z d W x 0 c y A o M i k v Q X V 0 b 1 J l b W 9 2 Z W R D b 2 x 1 b W 5 z M S 5 7 Q 2 9 s d W 1 u N i w 1 f S Z x d W 9 0 O y w m c X V v d D t T Z W N 0 a W 9 u M S 9 D Z W x s U m V z d W x 0 c y A o M i k v Q X V 0 b 1 J l b W 9 2 Z W R D b 2 x 1 b W 5 z M S 5 7 Q 2 9 s d W 1 u N y w 2 f S Z x d W 9 0 O y w m c X V v d D t T Z W N 0 a W 9 u M S 9 D Z W x s U m V z d W x 0 c y A o M i k v Q X V 0 b 1 J l b W 9 2 Z W R D b 2 x 1 b W 5 z M S 5 7 Q 2 9 s d W 1 u O C w 3 f S Z x d W 9 0 O y w m c X V v d D t T Z W N 0 a W 9 u M S 9 D Z W x s U m V z d W x 0 c y A o M i k v Q X V 0 b 1 J l b W 9 2 Z W R D b 2 x 1 b W 5 z M S 5 7 Q 2 9 s d W 1 u O S w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2 V s b F J l c 3 V s d H M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V s b F J l c 3 V s d H M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Z W x s U m V z d W x 0 c y U y M C g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N l b G x S Z X N 1 b H R z X 1 8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I t M j V U M j A 6 M D E 6 M D c u N z Y 4 M T g 2 N 1 o i I C 8 + P E V u d H J 5 I F R 5 c G U 9 I k Z p b G x D b 2 x 1 b W 5 U e X B l c y I g V m F s d W U 9 I n N C Z 1 l H Q m d Z R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Z W x s U m V z d W x 0 c y A o M y k v Q X V 0 b 1 J l b W 9 2 Z W R D b 2 x 1 b W 5 z M S 5 7 Q 2 9 s d W 1 u M S w w f S Z x d W 9 0 O y w m c X V v d D t T Z W N 0 a W 9 u M S 9 D Z W x s U m V z d W x 0 c y A o M y k v Q X V 0 b 1 J l b W 9 2 Z W R D b 2 x 1 b W 5 z M S 5 7 Q 2 9 s d W 1 u M i w x f S Z x d W 9 0 O y w m c X V v d D t T Z W N 0 a W 9 u M S 9 D Z W x s U m V z d W x 0 c y A o M y k v Q X V 0 b 1 J l b W 9 2 Z W R D b 2 x 1 b W 5 z M S 5 7 Q 2 9 s d W 1 u M y w y f S Z x d W 9 0 O y w m c X V v d D t T Z W N 0 a W 9 u M S 9 D Z W x s U m V z d W x 0 c y A o M y k v Q X V 0 b 1 J l b W 9 2 Z W R D b 2 x 1 b W 5 z M S 5 7 Q 2 9 s d W 1 u N C w z f S Z x d W 9 0 O y w m c X V v d D t T Z W N 0 a W 9 u M S 9 D Z W x s U m V z d W x 0 c y A o M y k v Q X V 0 b 1 J l b W 9 2 Z W R D b 2 x 1 b W 5 z M S 5 7 Q 2 9 s d W 1 u N S w 0 f S Z x d W 9 0 O y w m c X V v d D t T Z W N 0 a W 9 u M S 9 D Z W x s U m V z d W x 0 c y A o M y k v Q X V 0 b 1 J l b W 9 2 Z W R D b 2 x 1 b W 5 z M S 5 7 Q 2 9 s d W 1 u N i w 1 f S Z x d W 9 0 O y w m c X V v d D t T Z W N 0 a W 9 u M S 9 D Z W x s U m V z d W x 0 c y A o M y k v Q X V 0 b 1 J l b W 9 2 Z W R D b 2 x 1 b W 5 z M S 5 7 Q 2 9 s d W 1 u N y w 2 f S Z x d W 9 0 O y w m c X V v d D t T Z W N 0 a W 9 u M S 9 D Z W x s U m V z d W x 0 c y A o M y k v Q X V 0 b 1 J l b W 9 2 Z W R D b 2 x 1 b W 5 z M S 5 7 Q 2 9 s d W 1 u O C w 3 f S Z x d W 9 0 O y w m c X V v d D t T Z W N 0 a W 9 u M S 9 D Z W x s U m V z d W x 0 c y A o M y k v Q X V 0 b 1 J l b W 9 2 Z W R D b 2 x 1 b W 5 z M S 5 7 Q 2 9 s d W 1 u O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D Z W x s U m V z d W x 0 c y A o M y k v Q X V 0 b 1 J l b W 9 2 Z W R D b 2 x 1 b W 5 z M S 5 7 Q 2 9 s d W 1 u M S w w f S Z x d W 9 0 O y w m c X V v d D t T Z W N 0 a W 9 u M S 9 D Z W x s U m V z d W x 0 c y A o M y k v Q X V 0 b 1 J l b W 9 2 Z W R D b 2 x 1 b W 5 z M S 5 7 Q 2 9 s d W 1 u M i w x f S Z x d W 9 0 O y w m c X V v d D t T Z W N 0 a W 9 u M S 9 D Z W x s U m V z d W x 0 c y A o M y k v Q X V 0 b 1 J l b W 9 2 Z W R D b 2 x 1 b W 5 z M S 5 7 Q 2 9 s d W 1 u M y w y f S Z x d W 9 0 O y w m c X V v d D t T Z W N 0 a W 9 u M S 9 D Z W x s U m V z d W x 0 c y A o M y k v Q X V 0 b 1 J l b W 9 2 Z W R D b 2 x 1 b W 5 z M S 5 7 Q 2 9 s d W 1 u N C w z f S Z x d W 9 0 O y w m c X V v d D t T Z W N 0 a W 9 u M S 9 D Z W x s U m V z d W x 0 c y A o M y k v Q X V 0 b 1 J l b W 9 2 Z W R D b 2 x 1 b W 5 z M S 5 7 Q 2 9 s d W 1 u N S w 0 f S Z x d W 9 0 O y w m c X V v d D t T Z W N 0 a W 9 u M S 9 D Z W x s U m V z d W x 0 c y A o M y k v Q X V 0 b 1 J l b W 9 2 Z W R D b 2 x 1 b W 5 z M S 5 7 Q 2 9 s d W 1 u N i w 1 f S Z x d W 9 0 O y w m c X V v d D t T Z W N 0 a W 9 u M S 9 D Z W x s U m V z d W x 0 c y A o M y k v Q X V 0 b 1 J l b W 9 2 Z W R D b 2 x 1 b W 5 z M S 5 7 Q 2 9 s d W 1 u N y w 2 f S Z x d W 9 0 O y w m c X V v d D t T Z W N 0 a W 9 u M S 9 D Z W x s U m V z d W x 0 c y A o M y k v Q X V 0 b 1 J l b W 9 2 Z W R D b 2 x 1 b W 5 z M S 5 7 Q 2 9 s d W 1 u O C w 3 f S Z x d W 9 0 O y w m c X V v d D t T Z W N 0 a W 9 u M S 9 D Z W x s U m V z d W x 0 c y A o M y k v Q X V 0 b 1 J l b W 9 2 Z W R D b 2 x 1 b W 5 z M S 5 7 Q 2 9 s d W 1 u O S w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2 V s b F J l c 3 V s d H M l M j A o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V s b F J l c 3 V s d H M l M j A o M y k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m l B f r O b z T k q t 9 p + D e p N d 1 g A A A A A C A A A A A A A Q Z g A A A A E A A C A A A A B N C J R C Q E b c R o i c 1 Z Y y t x Z K I l I b V w m h z j i I r o 9 L r d O m Y A A A A A A O g A A A A A I A A C A A A A D 5 c n m e r J a A v E k / + Y W i y 1 b 4 p r q z 5 A t i C M Z 2 O e r o A H B e r 1 A A A A C U r X 6 z H u l N O Z a K B z p x o F k I X k t K I Z K V i e T Q o 7 B b y Z l k v n F U k w B F N Q G S A m H B n f Y X G l P r e m D 9 8 3 d o I i R S P H X 5 Z d E M B w C 0 P w E X F / 4 W + 1 r r 8 G l F L 0 A A A A B c b J 8 a R D 6 e 0 e u v 8 n l a g S e c l p A 9 8 b n N 9 r h h y a G U v 8 G j A t A G L Y / Y U / Q m M A M C 9 a k 2 w i u Q 2 R m 0 W N 3 M I U 8 x t A U 3 T I t y < / D a t a M a s h u p > 
</file>

<file path=customXml/itemProps1.xml><?xml version="1.0" encoding="utf-8"?>
<ds:datastoreItem xmlns:ds="http://schemas.openxmlformats.org/officeDocument/2006/customXml" ds:itemID="{8174594C-4942-4E7E-83B4-D96FA50BE43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CellResults (3)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Fernandes</dc:creator>
  <cp:lastModifiedBy>João Fernandes</cp:lastModifiedBy>
  <dcterms:created xsi:type="dcterms:W3CDTF">2015-06-05T18:17:20Z</dcterms:created>
  <dcterms:modified xsi:type="dcterms:W3CDTF">2021-05-17T10:27:22Z</dcterms:modified>
</cp:coreProperties>
</file>